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mogha/Documents/criterion 3 DVV uploaded on the SNDT portal on 7th December /"/>
    </mc:Choice>
  </mc:AlternateContent>
  <xr:revisionPtr revIDLastSave="0" documentId="8_{254562F6-A8D5-CF4C-8814-9F1249AC764F}" xr6:coauthVersionLast="47" xr6:coauthVersionMax="47" xr10:uidLastSave="{00000000-0000-0000-0000-000000000000}"/>
  <bookViews>
    <workbookView xWindow="0" yWindow="0" windowWidth="28800" windowHeight="18000" xr2:uid="{BA1BE7E4-D39F-F342-A373-9EE19F18849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7" i="1" l="1"/>
  <c r="E339" i="1"/>
  <c r="E330" i="1"/>
  <c r="E327" i="1"/>
  <c r="E326" i="1"/>
  <c r="E325" i="1"/>
  <c r="E324" i="1"/>
  <c r="E323" i="1"/>
  <c r="E322" i="1"/>
  <c r="E321" i="1"/>
  <c r="E320" i="1"/>
  <c r="E319" i="1"/>
  <c r="E314" i="1"/>
  <c r="E313" i="1"/>
  <c r="E309" i="1"/>
  <c r="E307" i="1"/>
  <c r="E306" i="1"/>
  <c r="E304" i="1"/>
  <c r="E303" i="1"/>
  <c r="E302" i="1"/>
  <c r="E297" i="1"/>
  <c r="E296" i="1"/>
  <c r="E294" i="1"/>
  <c r="E293" i="1"/>
  <c r="E289" i="1"/>
  <c r="E283" i="1"/>
  <c r="E282" i="1"/>
  <c r="E278" i="1"/>
  <c r="E275" i="1"/>
  <c r="E272" i="1"/>
  <c r="E266" i="1"/>
  <c r="E265" i="1"/>
  <c r="E262" i="1"/>
  <c r="E259" i="1"/>
  <c r="E257" i="1"/>
  <c r="E242" i="1"/>
  <c r="E175" i="1"/>
  <c r="E174" i="1"/>
  <c r="E172" i="1"/>
  <c r="E170" i="1"/>
  <c r="E167" i="1"/>
  <c r="E166" i="1"/>
  <c r="E161" i="1"/>
  <c r="E129" i="1"/>
  <c r="E128" i="1"/>
  <c r="E124" i="1"/>
  <c r="E122" i="1"/>
  <c r="E121" i="1"/>
  <c r="E119" i="1"/>
  <c r="E118" i="1"/>
  <c r="E117" i="1"/>
  <c r="E113" i="1"/>
  <c r="E107" i="1"/>
  <c r="E104" i="1"/>
  <c r="E103" i="1"/>
  <c r="E102" i="1"/>
  <c r="E101" i="1"/>
  <c r="E95" i="1"/>
  <c r="E93" i="1"/>
  <c r="E92" i="1"/>
  <c r="E91" i="1"/>
  <c r="E88" i="1"/>
  <c r="E84" i="1"/>
  <c r="E81" i="1"/>
  <c r="E80" i="1"/>
  <c r="E75" i="1"/>
  <c r="E73" i="1"/>
  <c r="E70" i="1"/>
  <c r="E68" i="1"/>
  <c r="E66" i="1"/>
  <c r="E64" i="1"/>
  <c r="E51" i="1"/>
  <c r="E48" i="1"/>
  <c r="E46" i="1"/>
  <c r="E44" i="1"/>
  <c r="E42" i="1"/>
  <c r="E37" i="1"/>
  <c r="E35" i="1"/>
  <c r="E32" i="1"/>
  <c r="E30" i="1"/>
  <c r="E23" i="1"/>
  <c r="E21" i="1"/>
  <c r="E17" i="1"/>
  <c r="E16" i="1"/>
  <c r="E10" i="1"/>
  <c r="E9" i="1"/>
  <c r="E7" i="1"/>
  <c r="E6" i="1"/>
</calcChain>
</file>

<file path=xl/sharedStrings.xml><?xml version="1.0" encoding="utf-8"?>
<sst xmlns="http://schemas.openxmlformats.org/spreadsheetml/2006/main" count="1008" uniqueCount="267">
  <si>
    <t>3.5.1</t>
  </si>
  <si>
    <t>Revenue generated from consultancy and corporate training during the last five years</t>
  </si>
  <si>
    <t xml:space="preserve">3.5.1.1: Total amount generated from consultancy and corporate training  year-wise during the last five years (INR in lakhs) </t>
  </si>
  <si>
    <t>Sr. No.</t>
  </si>
  <si>
    <t>Name of the faculty consultant or trainer</t>
  </si>
  <si>
    <t>Organization to which consultancy or corporate training provided</t>
  </si>
  <si>
    <t>Dates/duration of consultancy</t>
  </si>
  <si>
    <t>Amount generated in INR</t>
  </si>
  <si>
    <t>Dr. Renuka Gopalkrishna</t>
  </si>
  <si>
    <t>MPN, TCC, E.coli, Salmonella (Food,water)</t>
  </si>
  <si>
    <t>9.4.18,30.6.18,30.6.18,19.7.18,31.7.18,27.8.18,24.9.18,26.9.18,23.10.18,27.11.18,12.12.18,8.1.19,7.2.19,13.2.19,20.2.19,7.19</t>
  </si>
  <si>
    <t>(Rhizopus Oliosporus culture), (Soya samples) Total plate count Total yeast &amp; mould count, NL of Soya fit</t>
  </si>
  <si>
    <t>11.4.18, 8.5.18, 24.5.18,12.6.18,5.7.18,17.7.18,31.7.18,24.7.18,24.7.18,14.8.18,14.11.1820.12.18,1.1.19,4.2.19,5.3.19</t>
  </si>
  <si>
    <t>MPN (Drinking water)</t>
  </si>
  <si>
    <t>11.4.18</t>
  </si>
  <si>
    <t>DF, Iron, Calcium (Energy bar), Potassium and Vitamin C of Onion, NL and dietary fibre of dates, NL and dietary fibre of Mango,Ash, DF, Folate, Vit C K, Potassium of Pomegranate, NL and DF of grapes</t>
  </si>
  <si>
    <t>13.4.18,18.4.18,11.9.1811.9.18,11.9.18,21.9.18,7.12.18,6.11.19,22.1.19, 28.3.19</t>
  </si>
  <si>
    <t xml:space="preserve">Protein biscuit </t>
  </si>
  <si>
    <t>13.4.18,26.11.18</t>
  </si>
  <si>
    <t xml:space="preserve">Lead, Mercury, Arsenic (Mukhwas,Energy bar, Pan, Khakra) </t>
  </si>
  <si>
    <t>19.4.18</t>
  </si>
  <si>
    <t xml:space="preserve">E.coli (water Purifier) </t>
  </si>
  <si>
    <t>18.4.18</t>
  </si>
  <si>
    <t>9.5.18</t>
  </si>
  <si>
    <t>NL, Iron, Calcium, Potassium</t>
  </si>
  <si>
    <t>5.5.18</t>
  </si>
  <si>
    <t>8.5.18</t>
  </si>
  <si>
    <t>(Neehar almond, Dharam almond) Extraneous matter, Damaged, Acidity, MPN of water, Ghee</t>
  </si>
  <si>
    <t>3.5.18,25.6.18,11.9.18</t>
  </si>
  <si>
    <t>Internship</t>
  </si>
  <si>
    <t>2.5.18,30.5.18,30.5.18,31.5.18,18.7.18,28.8.18,30.11.18,8.1.19,13.2.19</t>
  </si>
  <si>
    <t>(Dry idli mix, Prepare batter) Nutritional Labeling, (R O Purified water (MPN)</t>
  </si>
  <si>
    <t>26.4.18</t>
  </si>
  <si>
    <t>MPN, E.coli, Ph, Hardness, Chlorides, Residual chlorine (Drinking water)</t>
  </si>
  <si>
    <t>2.5.18</t>
  </si>
  <si>
    <t>(Balwadi soya flour,market soya flour) NL</t>
  </si>
  <si>
    <t>23.4.18</t>
  </si>
  <si>
    <t>(Protein biscuit) Moisture, Mold and Plate count,Sensory</t>
  </si>
  <si>
    <t>20.4.18,28.6.18,10.7.18,21.7.18,30.8.18,11.9.18</t>
  </si>
  <si>
    <t>(Turmaric powder) NL</t>
  </si>
  <si>
    <t>17.5.18</t>
  </si>
  <si>
    <t>(Milk) Fat</t>
  </si>
  <si>
    <t>22.5.18,4.6.18,26.11.18</t>
  </si>
  <si>
    <t>Sensory of Masala dal, Rice Purao</t>
  </si>
  <si>
    <t>22.5.18</t>
  </si>
  <si>
    <t>(Frinxz Tofu) NL</t>
  </si>
  <si>
    <t>16.5.18</t>
  </si>
  <si>
    <t>NL, Sodium, Potassium, Iron, Vit b1 b2 b3</t>
  </si>
  <si>
    <t>30.5.18</t>
  </si>
  <si>
    <t>MPN, Hardness, TDS of bore well water</t>
  </si>
  <si>
    <t>2.6.18</t>
  </si>
  <si>
    <t>Ph</t>
  </si>
  <si>
    <t>15.6.18</t>
  </si>
  <si>
    <t>NL of Bakery products</t>
  </si>
  <si>
    <t>19.6.18</t>
  </si>
  <si>
    <t>26.6.18,30.1.19,4.2.19,13.2.19</t>
  </si>
  <si>
    <t>NL, Saturated fat, trans fat</t>
  </si>
  <si>
    <t>28.6.18</t>
  </si>
  <si>
    <t>E.coli test of Candle, MPN of water samples</t>
  </si>
  <si>
    <t>2.7.18,11.9.18,5.18,5.10.18</t>
  </si>
  <si>
    <t>Ph, moisture, Ash water solubility of Crystal clean</t>
  </si>
  <si>
    <t>10.7.18</t>
  </si>
  <si>
    <t>11.7.18</t>
  </si>
  <si>
    <t>16.7.18,5.12.18,26.2.19</t>
  </si>
  <si>
    <t>Protein of Whey protein Isolate</t>
  </si>
  <si>
    <t>14.7.18</t>
  </si>
  <si>
    <t>E.coli of Water filter</t>
  </si>
  <si>
    <t>18.7.18,31.10.18,24.12.18</t>
  </si>
  <si>
    <t>1.8.18</t>
  </si>
  <si>
    <t>NL of Mango pickle</t>
  </si>
  <si>
    <t>8.8.18</t>
  </si>
  <si>
    <t>Khichdi</t>
  </si>
  <si>
    <t>24.8.18</t>
  </si>
  <si>
    <t>Whey protein</t>
  </si>
  <si>
    <t>27.8.18</t>
  </si>
  <si>
    <t>29.8.18,7.2.19,18.2.19</t>
  </si>
  <si>
    <t>5.9.18</t>
  </si>
  <si>
    <t>NL and Sensory of premix badam milk, NL of Premix</t>
  </si>
  <si>
    <t>7.9.18,8.10.18</t>
  </si>
  <si>
    <t>HACCP couese</t>
  </si>
  <si>
    <t>24.9.24</t>
  </si>
  <si>
    <t>29.9.18,18.3.19</t>
  </si>
  <si>
    <t>NL of rosted soya shells</t>
  </si>
  <si>
    <t>29.9.18</t>
  </si>
  <si>
    <t>Ecoli test for filter</t>
  </si>
  <si>
    <t>3.10.18,25.2.19,12.3.19</t>
  </si>
  <si>
    <t>NL of Wafers and farsan</t>
  </si>
  <si>
    <t>3.10.18</t>
  </si>
  <si>
    <t>Micro analysis of food samples</t>
  </si>
  <si>
    <t>4.10.18</t>
  </si>
  <si>
    <t>analysis of milk samples</t>
  </si>
  <si>
    <t>17.10.18,15.11.18</t>
  </si>
  <si>
    <t>26.10.18</t>
  </si>
  <si>
    <t>Department of Education 
Communication Media
Studies, Pune</t>
  </si>
  <si>
    <t>Video
Documentation of
Research on GENDER
EQUITY- NIRDHAAR</t>
  </si>
  <si>
    <t>2018-19</t>
  </si>
  <si>
    <t>Sub Center
Pune, LLE</t>
  </si>
  <si>
    <t xml:space="preserve">
Employebility
Training Tech Mahindra</t>
  </si>
  <si>
    <t xml:space="preserve">AMSAR GOA Pvt. Ltd </t>
  </si>
  <si>
    <t>Development and Evaluation of limposome</t>
  </si>
  <si>
    <t>Human Development Kakodkar fund)</t>
  </si>
  <si>
    <t>Training to Aganwadi teachers</t>
  </si>
  <si>
    <t>2028-2019</t>
  </si>
  <si>
    <t>yashumati mehata (234239)</t>
  </si>
  <si>
    <t>For arushi teachers traning</t>
  </si>
  <si>
    <t>SNDT home science (415104)</t>
  </si>
  <si>
    <t xml:space="preserve">languahe lab training </t>
  </si>
  <si>
    <t>Registrar (421870)</t>
  </si>
  <si>
    <t xml:space="preserve">training to teachers </t>
  </si>
  <si>
    <t xml:space="preserve">vidya vikas academy (419160)   and (419176)    </t>
  </si>
  <si>
    <t>SNDT (15079)</t>
  </si>
  <si>
    <t xml:space="preserve">traing to teachers </t>
  </si>
  <si>
    <t>Rotary International</t>
  </si>
  <si>
    <t>SNDT university</t>
  </si>
  <si>
    <t>Human Development</t>
  </si>
  <si>
    <t>Ramkrishna Bajaj CFBP Dr. Renuka Gopalkrishna</t>
  </si>
  <si>
    <t>2019-20</t>
  </si>
  <si>
    <t>consultancy charges</t>
  </si>
  <si>
    <t>peroxide value</t>
  </si>
  <si>
    <t>micro tests of food &amp; water</t>
  </si>
  <si>
    <t>Chemical tests of ghee</t>
  </si>
  <si>
    <t>NL</t>
  </si>
  <si>
    <t>ecoli</t>
  </si>
  <si>
    <t>MPN (Drinking water), NL</t>
  </si>
  <si>
    <t>micro &amp; chemical tests of water</t>
  </si>
  <si>
    <t>NL of Cookies,Ghluten, consultancy charges</t>
  </si>
  <si>
    <t>cheemical tests of ghee &amp; honey</t>
  </si>
  <si>
    <t>chemical tests of onion, mango samples</t>
  </si>
  <si>
    <t xml:space="preserve">NL </t>
  </si>
  <si>
    <t>chemical test</t>
  </si>
  <si>
    <t>Micro</t>
  </si>
  <si>
    <t>Adulteration on milk</t>
  </si>
  <si>
    <t>NL, consultancy charges</t>
  </si>
  <si>
    <t>Sucrose</t>
  </si>
  <si>
    <t>Micro of Chocolates</t>
  </si>
  <si>
    <t>Shelf life study of Kefir</t>
  </si>
  <si>
    <t>NL of cakes</t>
  </si>
  <si>
    <t>Sugar of Falooda, NL of Milk shake</t>
  </si>
  <si>
    <t>MPN (Drinking water), NL of animal feed</t>
  </si>
  <si>
    <t>consultancy charges,NL</t>
  </si>
  <si>
    <t>Micro &amp; chemical of well water</t>
  </si>
  <si>
    <t>chemical tests</t>
  </si>
  <si>
    <t>E.coli</t>
  </si>
  <si>
    <t>Water (Micro/chemical)</t>
  </si>
  <si>
    <t>Instrument use</t>
  </si>
  <si>
    <t>Nutritional labeling</t>
  </si>
  <si>
    <t>Anlaysis of Ripe banana powder</t>
  </si>
  <si>
    <t xml:space="preserve">Fat analysis, NL </t>
  </si>
  <si>
    <t>Chemical analysis, sensory evaluation</t>
  </si>
  <si>
    <t>Use of instrument</t>
  </si>
  <si>
    <t>Ghuten</t>
  </si>
  <si>
    <t>Anlaysis of Honey and ghee</t>
  </si>
  <si>
    <t>Ghee</t>
  </si>
  <si>
    <t>ghuten</t>
  </si>
  <si>
    <t>Cashew</t>
  </si>
  <si>
    <t>NL Of Bread samples</t>
  </si>
  <si>
    <t>milk and water sample</t>
  </si>
  <si>
    <t>Chemical analysis of Ghee &amp; Honey</t>
  </si>
  <si>
    <t>Chilli samples</t>
  </si>
  <si>
    <t>Nutritiona; labeling</t>
  </si>
  <si>
    <t>Chemical analysis of Ghee</t>
  </si>
  <si>
    <t>Milk sample</t>
  </si>
  <si>
    <t>Dr. Renuka Gopalkrishna *</t>
  </si>
  <si>
    <t>Protein analysis of protein powder</t>
  </si>
  <si>
    <t>Department of Psycology
Psychology, Mumbai</t>
  </si>
  <si>
    <t>Rotary Global</t>
  </si>
  <si>
    <t>C. U. Shah College of Pharamacy</t>
  </si>
  <si>
    <t>SUUTI</t>
  </si>
  <si>
    <t>Rajiv Gandhi Science and Technology commission GOV of Maharashtra</t>
  </si>
  <si>
    <t>Educational Technology</t>
  </si>
  <si>
    <t>IRCON Pvt. Ltd., New Delhi</t>
  </si>
  <si>
    <t>DLLE-Pune
Subcenter</t>
  </si>
  <si>
    <t>SMARTEmploabiliyty Training
Employability
training Tech Mahindra</t>
  </si>
  <si>
    <t>Human Development, Eduattion Department and Educational technology  (kakodkar)</t>
  </si>
  <si>
    <t xml:space="preserve">Training to Aganwadi teachers </t>
  </si>
  <si>
    <t>2019-2020</t>
  </si>
  <si>
    <t xml:space="preserve">consultancy to LLE </t>
  </si>
  <si>
    <t xml:space="preserve">consultancy </t>
  </si>
  <si>
    <t>Computer Science Department</t>
  </si>
  <si>
    <t xml:space="preserve">Training to taechers on Advance data bases </t>
  </si>
  <si>
    <t xml:space="preserve"> JDBIM manegerial training to corporate -20563</t>
  </si>
  <si>
    <t xml:space="preserve">manegirial tarining </t>
  </si>
  <si>
    <t xml:space="preserve">pharmacy </t>
  </si>
  <si>
    <t>2020-21</t>
  </si>
  <si>
    <t>NL Of Atta &amp; Maida</t>
  </si>
  <si>
    <t>NL Of RAISES</t>
  </si>
  <si>
    <t xml:space="preserve">Ecoli </t>
  </si>
  <si>
    <t>NL, Vitamins, DF</t>
  </si>
  <si>
    <t>NL of Sauces</t>
  </si>
  <si>
    <t>NL of Rice</t>
  </si>
  <si>
    <t>NL of Curcumin Milk Premix</t>
  </si>
  <si>
    <t>chemical &amp; micro of water</t>
  </si>
  <si>
    <t>NL of Banana powder</t>
  </si>
  <si>
    <t>chemical test of honey</t>
  </si>
  <si>
    <t>C.U.Shah College of Pharmacy</t>
  </si>
  <si>
    <t>Podar Ayurvedic Medical College</t>
  </si>
  <si>
    <t>Training to Aganwadi Teachers</t>
  </si>
  <si>
    <t>Chickarmane</t>
  </si>
  <si>
    <t xml:space="preserve">Life Long learning </t>
  </si>
  <si>
    <t>J V Entry donation</t>
  </si>
  <si>
    <t xml:space="preserve">SNDT </t>
  </si>
  <si>
    <t xml:space="preserve">AICTE </t>
  </si>
  <si>
    <t xml:space="preserve">Short Term Training Program </t>
  </si>
  <si>
    <t xml:space="preserve">Training </t>
  </si>
  <si>
    <t xml:space="preserve">SNDT Homescience </t>
  </si>
  <si>
    <t xml:space="preserve">Teacher Training Program </t>
  </si>
  <si>
    <t xml:space="preserve">Law </t>
  </si>
  <si>
    <t xml:space="preserve">MoOC court for law teachers </t>
  </si>
  <si>
    <t xml:space="preserve"> library Science</t>
  </si>
  <si>
    <t xml:space="preserve">Librarian training </t>
  </si>
  <si>
    <t xml:space="preserve">LLE </t>
  </si>
  <si>
    <t>MPN</t>
  </si>
  <si>
    <t>2021-2022</t>
  </si>
  <si>
    <t xml:space="preserve">Sensory Evaluation </t>
  </si>
  <si>
    <t>Nutritional Labeling</t>
  </si>
  <si>
    <t>Consultancy Charges</t>
  </si>
  <si>
    <t>Protein</t>
  </si>
  <si>
    <t>Nutritional Labeling/FSSAI Parameters</t>
  </si>
  <si>
    <t>NL, Miners, vitamins, DF</t>
  </si>
  <si>
    <t>MLSS, MLVSS</t>
  </si>
  <si>
    <t>FAP</t>
  </si>
  <si>
    <t>MPN, TDS, HARDNESSS ECT</t>
  </si>
  <si>
    <t>Micro parameters</t>
  </si>
  <si>
    <t>NL FAP</t>
  </si>
  <si>
    <t>Flavonoid content</t>
  </si>
  <si>
    <t>Vitamins, Folate</t>
  </si>
  <si>
    <t>B6</t>
  </si>
  <si>
    <t>NL, Sensory</t>
  </si>
  <si>
    <t>MPN, TDS, HARDNESSS etc.</t>
  </si>
  <si>
    <t>internship</t>
  </si>
  <si>
    <t>Heavy metels</t>
  </si>
  <si>
    <t>NL, Micr Parameters</t>
  </si>
  <si>
    <r>
      <rPr>
        <i/>
        <sz val="12"/>
        <color theme="1"/>
        <rFont val="Calibri"/>
        <family val="2"/>
      </rPr>
      <t xml:space="preserve">E.coli </t>
    </r>
    <r>
      <rPr>
        <sz val="12"/>
        <color theme="1"/>
        <rFont val="Calibri"/>
        <family val="2"/>
      </rPr>
      <t>challenge test</t>
    </r>
  </si>
  <si>
    <t>Vitamins</t>
  </si>
  <si>
    <t>TPC,TYM,TCC</t>
  </si>
  <si>
    <t>MPN, TCC,E.cli, salmonella</t>
  </si>
  <si>
    <t>Protein, moisture</t>
  </si>
  <si>
    <t>NL Sensory</t>
  </si>
  <si>
    <t>Shelf life study</t>
  </si>
  <si>
    <t>TSS, Micro parameters</t>
  </si>
  <si>
    <t>Ramkrishna Bajaj CFBP Dr. Renuka Gopalkrishna *</t>
  </si>
  <si>
    <t xml:space="preserve">CHEMICAL </t>
  </si>
  <si>
    <t>TYM</t>
  </si>
  <si>
    <t>vitamins</t>
  </si>
  <si>
    <t>chemical &amp; micro of water, food</t>
  </si>
  <si>
    <t>NL, Vitamins, DF, Shelf life study</t>
  </si>
  <si>
    <t>shelf life study of sambar</t>
  </si>
  <si>
    <t xml:space="preserve">HEAVY METALS </t>
  </si>
  <si>
    <t>comsultancy charges</t>
  </si>
  <si>
    <t>NL of Sambar</t>
  </si>
  <si>
    <t>Micro test of Biogas Slurry</t>
  </si>
  <si>
    <t>Ramkrishna Bajaj CFBP Dr. Jaya Gade</t>
  </si>
  <si>
    <t>2022-23</t>
  </si>
  <si>
    <t xml:space="preserve">Estimation of Alpha Glucosidase, Flavonoids (Banana Flowers)
</t>
  </si>
  <si>
    <t>MLSS, MLVSS (water)</t>
  </si>
  <si>
    <t xml:space="preserve">Thalipith (NL, Vitamins), Chikoo, ghee  samples (Chemical) Paratha </t>
  </si>
  <si>
    <t>Micro analysis of food and water</t>
  </si>
  <si>
    <t>micro test of chironjee and tamarind</t>
  </si>
  <si>
    <t>Micro test of foods</t>
  </si>
  <si>
    <t>MPN (Drinking water) Food (micro)</t>
  </si>
  <si>
    <t>Chemical test of water</t>
  </si>
  <si>
    <t>NL of Tea</t>
  </si>
  <si>
    <t xml:space="preserve">Peroxide Value (Rancidity)Orange Flavour </t>
  </si>
  <si>
    <t>Ecoli</t>
  </si>
  <si>
    <t>NL of Liquid</t>
  </si>
  <si>
    <t>NL of Falooda</t>
  </si>
  <si>
    <t>NL of Bread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</si>
</sst>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2"/>
      <color rgb="FF222222"/>
      <name val="Calibri"/>
      <family val="2"/>
    </font>
    <font>
      <i/>
      <sz val="12"/>
      <color theme="1"/>
      <name val="Calibri"/>
      <family val="2"/>
    </font>
    <font>
      <sz val="14"/>
      <color theme="1"/>
      <name val="Calibri"/>
      <family val="2"/>
    </font>
    <font>
      <sz val="10"/>
      <color theme="1"/>
      <name val="Verdana"/>
      <family val="2"/>
    </font>
    <font>
      <sz val="10"/>
      <color rgb="FF222222"/>
      <name val="Verdana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0" fillId="0" borderId="2" xfId="0" applyFont="1" applyBorder="1"/>
    <xf numFmtId="43" fontId="10" fillId="0" borderId="2" xfId="1" applyFont="1" applyFill="1" applyBorder="1" applyAlignment="1"/>
    <xf numFmtId="0" fontId="4" fillId="0" borderId="2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43" fontId="4" fillId="0" borderId="2" xfId="1" applyFont="1" applyFill="1" applyBorder="1" applyAlignment="1"/>
    <xf numFmtId="0" fontId="0" fillId="0" borderId="2" xfId="0" applyBorder="1" applyAlignment="1">
      <alignment wrapText="1"/>
    </xf>
    <xf numFmtId="0" fontId="0" fillId="0" borderId="2" xfId="0" applyBorder="1"/>
    <xf numFmtId="3" fontId="4" fillId="4" borderId="2" xfId="0" applyNumberFormat="1" applyFont="1" applyFill="1" applyBorder="1" applyAlignment="1">
      <alignment horizontal="center"/>
    </xf>
    <xf numFmtId="43" fontId="4" fillId="4" borderId="2" xfId="1" applyFont="1" applyFill="1" applyBorder="1" applyAlignment="1">
      <alignment horizontal="center"/>
    </xf>
    <xf numFmtId="0" fontId="9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43" fontId="10" fillId="0" borderId="2" xfId="1" applyFont="1" applyFill="1" applyBorder="1" applyAlignment="1">
      <alignment horizontal="center"/>
    </xf>
    <xf numFmtId="0" fontId="8" fillId="0" borderId="2" xfId="0" applyFont="1" applyBorder="1" applyAlignment="1">
      <alignment horizontal="left" wrapText="1"/>
    </xf>
    <xf numFmtId="43" fontId="4" fillId="0" borderId="2" xfId="1" applyFont="1" applyFill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7" fillId="0" borderId="2" xfId="0" applyFont="1" applyBorder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43" fontId="4" fillId="0" borderId="2" xfId="1" applyFont="1" applyBorder="1" applyAlignment="1">
      <alignment horizontal="center"/>
    </xf>
    <xf numFmtId="43" fontId="4" fillId="6" borderId="2" xfId="1" applyFont="1" applyFill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43" fontId="7" fillId="0" borderId="2" xfId="1" applyFont="1" applyFill="1" applyBorder="1" applyAlignment="1">
      <alignment horizontal="center" wrapText="1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vertical="top" wrapText="1"/>
    </xf>
    <xf numFmtId="0" fontId="2" fillId="0" borderId="0" xfId="0" applyFont="1" applyBorder="1"/>
    <xf numFmtId="0" fontId="0" fillId="0" borderId="0" xfId="0" applyBorder="1"/>
    <xf numFmtId="0" fontId="7" fillId="0" borderId="0" xfId="0" applyFont="1" applyBorder="1" applyAlignment="1">
      <alignment horizontal="right" wrapText="1"/>
    </xf>
    <xf numFmtId="0" fontId="4" fillId="0" borderId="0" xfId="0" applyFont="1" applyBorder="1"/>
    <xf numFmtId="0" fontId="10" fillId="3" borderId="0" xfId="0" applyFont="1" applyFill="1" applyBorder="1"/>
    <xf numFmtId="0" fontId="7" fillId="0" borderId="5" xfId="0" applyFont="1" applyBorder="1" applyAlignment="1">
      <alignment horizontal="center"/>
    </xf>
    <xf numFmtId="0" fontId="15" fillId="0" borderId="5" xfId="0" applyFont="1" applyBorder="1" applyAlignment="1">
      <alignment wrapText="1"/>
    </xf>
    <xf numFmtId="0" fontId="15" fillId="0" borderId="5" xfId="0" applyFont="1" applyBorder="1" applyAlignment="1">
      <alignment horizontal="center"/>
    </xf>
    <xf numFmtId="43" fontId="15" fillId="0" borderId="6" xfId="1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43" fontId="7" fillId="0" borderId="2" xfId="1" applyFont="1" applyBorder="1" applyAlignment="1">
      <alignment horizontal="right" wrapText="1"/>
    </xf>
    <xf numFmtId="0" fontId="7" fillId="0" borderId="2" xfId="0" applyFont="1" applyBorder="1"/>
    <xf numFmtId="0" fontId="8" fillId="0" borderId="2" xfId="0" applyFont="1" applyBorder="1" applyAlignment="1">
      <alignment horizontal="center"/>
    </xf>
    <xf numFmtId="43" fontId="8" fillId="0" borderId="2" xfId="1" applyFont="1" applyBorder="1" applyAlignment="1">
      <alignment horizontal="right" wrapText="1"/>
    </xf>
    <xf numFmtId="43" fontId="8" fillId="0" borderId="2" xfId="1" applyFont="1" applyBorder="1" applyAlignment="1">
      <alignment horizontal="right"/>
    </xf>
    <xf numFmtId="0" fontId="7" fillId="0" borderId="2" xfId="0" applyFont="1" applyBorder="1" applyAlignment="1">
      <alignment horizontal="left" wrapText="1"/>
    </xf>
    <xf numFmtId="43" fontId="7" fillId="0" borderId="2" xfId="1" applyFont="1" applyBorder="1" applyAlignment="1">
      <alignment horizontal="center" wrapText="1"/>
    </xf>
    <xf numFmtId="0" fontId="11" fillId="0" borderId="2" xfId="0" applyFont="1" applyBorder="1" applyAlignment="1">
      <alignment wrapText="1"/>
    </xf>
    <xf numFmtId="0" fontId="7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left" vertical="top" wrapText="1"/>
    </xf>
    <xf numFmtId="43" fontId="7" fillId="0" borderId="2" xfId="1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left"/>
    </xf>
    <xf numFmtId="43" fontId="8" fillId="0" borderId="2" xfId="1" applyFont="1" applyFill="1" applyBorder="1" applyAlignment="1">
      <alignment horizontal="center"/>
    </xf>
    <xf numFmtId="43" fontId="11" fillId="0" borderId="2" xfId="1" applyFont="1" applyFill="1" applyBorder="1" applyAlignment="1">
      <alignment horizontal="center"/>
    </xf>
    <xf numFmtId="0" fontId="2" fillId="5" borderId="2" xfId="0" applyFont="1" applyFill="1" applyBorder="1"/>
    <xf numFmtId="0" fontId="2" fillId="5" borderId="2" xfId="0" applyFont="1" applyFill="1" applyBorder="1" applyAlignment="1">
      <alignment wrapText="1"/>
    </xf>
    <xf numFmtId="43" fontId="2" fillId="5" borderId="2" xfId="1" applyFont="1" applyFill="1" applyBorder="1" applyAlignment="1">
      <alignment horizontal="center" wrapText="1"/>
    </xf>
    <xf numFmtId="0" fontId="11" fillId="0" borderId="2" xfId="0" applyFont="1" applyBorder="1"/>
    <xf numFmtId="0" fontId="12" fillId="0" borderId="2" xfId="0" applyFont="1" applyBorder="1"/>
    <xf numFmtId="43" fontId="0" fillId="0" borderId="2" xfId="1" applyFont="1" applyFill="1" applyBorder="1" applyAlignment="1">
      <alignment horizontal="center"/>
    </xf>
    <xf numFmtId="0" fontId="14" fillId="0" borderId="2" xfId="0" applyFont="1" applyBorder="1"/>
    <xf numFmtId="0" fontId="8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wrapText="1"/>
    </xf>
    <xf numFmtId="0" fontId="15" fillId="0" borderId="2" xfId="0" applyFont="1" applyBorder="1" applyAlignment="1">
      <alignment horizontal="center"/>
    </xf>
    <xf numFmtId="43" fontId="15" fillId="0" borderId="2" xfId="1" applyFont="1" applyBorder="1" applyAlignment="1">
      <alignment horizontal="center" wrapText="1"/>
    </xf>
    <xf numFmtId="0" fontId="16" fillId="0" borderId="2" xfId="0" applyFont="1" applyBorder="1" applyAlignment="1">
      <alignment wrapText="1"/>
    </xf>
    <xf numFmtId="0" fontId="15" fillId="0" borderId="2" xfId="0" applyFont="1" applyBorder="1"/>
    <xf numFmtId="0" fontId="15" fillId="0" borderId="4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15" fillId="0" borderId="3" xfId="0" applyFont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E2959-17C0-884F-8C38-29EED2A9D6DF}">
  <dimension ref="A1:Y785"/>
  <sheetViews>
    <sheetView tabSelected="1" topLeftCell="A324" workbookViewId="0">
      <selection activeCell="I331" sqref="I331"/>
    </sheetView>
  </sheetViews>
  <sheetFormatPr baseColWidth="10" defaultColWidth="14.5" defaultRowHeight="16" x14ac:dyDescent="0.2"/>
  <cols>
    <col min="1" max="1" width="5.83203125" customWidth="1"/>
    <col min="2" max="2" width="26" style="3" customWidth="1"/>
    <col min="3" max="3" width="26.1640625" customWidth="1"/>
    <col min="4" max="4" width="15.5" customWidth="1"/>
    <col min="5" max="5" width="17.1640625" customWidth="1"/>
    <col min="6" max="7" width="8.6640625" style="35" customWidth="1"/>
    <col min="8" max="25" width="8.6640625" customWidth="1"/>
  </cols>
  <sheetData>
    <row r="1" spans="1:25" ht="35" customHeight="1" x14ac:dyDescent="0.2">
      <c r="A1" s="43" t="s">
        <v>0</v>
      </c>
      <c r="B1" s="44" t="s">
        <v>1</v>
      </c>
      <c r="C1" s="44"/>
      <c r="D1" s="44"/>
      <c r="E1" s="44"/>
      <c r="F1" s="34"/>
      <c r="G1" s="3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35" customHeight="1" x14ac:dyDescent="0.2">
      <c r="A2" s="43"/>
      <c r="B2" s="45" t="s">
        <v>2</v>
      </c>
      <c r="C2" s="45"/>
      <c r="D2" s="45"/>
      <c r="E2" s="45"/>
      <c r="F2" s="34"/>
      <c r="G2" s="3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35" customHeight="1" x14ac:dyDescent="0.2">
      <c r="A3" s="26"/>
      <c r="B3" s="12"/>
      <c r="C3" s="13"/>
      <c r="D3" s="26"/>
      <c r="E3" s="26"/>
    </row>
    <row r="4" spans="1:25" ht="35" customHeight="1" x14ac:dyDescent="0.2">
      <c r="A4" s="26"/>
      <c r="B4" s="12"/>
      <c r="C4" s="13"/>
      <c r="D4" s="26"/>
      <c r="E4" s="26"/>
    </row>
    <row r="5" spans="1:25" ht="57" customHeight="1" x14ac:dyDescent="0.2">
      <c r="A5" s="46" t="s">
        <v>3</v>
      </c>
      <c r="B5" s="47" t="s">
        <v>4</v>
      </c>
      <c r="C5" s="47" t="s">
        <v>5</v>
      </c>
      <c r="D5" s="47" t="s">
        <v>6</v>
      </c>
      <c r="E5" s="47" t="s">
        <v>7</v>
      </c>
    </row>
    <row r="6" spans="1:25" ht="35" customHeight="1" x14ac:dyDescent="0.2">
      <c r="A6" s="30">
        <v>1</v>
      </c>
      <c r="B6" s="24" t="s">
        <v>8</v>
      </c>
      <c r="C6" s="24" t="s">
        <v>9</v>
      </c>
      <c r="D6" s="24" t="s">
        <v>10</v>
      </c>
      <c r="E6" s="48">
        <f>1483+2184+989+494+494+2179+2179+494+2179+494+2179+4811+494+2179+2179+494+2653+494+2158+494+2158+2158+494+2158+494+2158+494+2158+494+2653+2158+494+494+2158+494+2158+2158+494+494+2158+494+2158+826+2653+494+2158+494+2158</f>
        <v>71418</v>
      </c>
      <c r="F6" s="36"/>
      <c r="G6" s="36"/>
    </row>
    <row r="7" spans="1:25" ht="35" customHeight="1" x14ac:dyDescent="0.2">
      <c r="A7" s="30">
        <v>2</v>
      </c>
      <c r="B7" s="24" t="s">
        <v>8</v>
      </c>
      <c r="C7" s="24" t="s">
        <v>11</v>
      </c>
      <c r="D7" s="24" t="s">
        <v>12</v>
      </c>
      <c r="E7" s="48">
        <f>826+2511+1669+413+413+826+2832+826+2832+826+826+2082+826+826+826</f>
        <v>19360</v>
      </c>
      <c r="F7" s="36"/>
      <c r="G7" s="36"/>
    </row>
    <row r="8" spans="1:25" ht="35" customHeight="1" x14ac:dyDescent="0.2">
      <c r="A8" s="30">
        <v>3</v>
      </c>
      <c r="B8" s="24" t="s">
        <v>8</v>
      </c>
      <c r="C8" s="24" t="s">
        <v>13</v>
      </c>
      <c r="D8" s="49" t="s">
        <v>14</v>
      </c>
      <c r="E8" s="48">
        <v>494</v>
      </c>
      <c r="F8" s="36"/>
      <c r="G8" s="36"/>
    </row>
    <row r="9" spans="1:25" ht="35" customHeight="1" x14ac:dyDescent="0.2">
      <c r="A9" s="30">
        <v>4</v>
      </c>
      <c r="B9" s="24" t="s">
        <v>8</v>
      </c>
      <c r="C9" s="24" t="s">
        <v>15</v>
      </c>
      <c r="D9" s="24" t="s">
        <v>16</v>
      </c>
      <c r="E9" s="48">
        <f>18033+6603+19463+19463+39921+12975+12997+28858+246573+15017+28058</f>
        <v>447961</v>
      </c>
      <c r="F9" s="36"/>
      <c r="G9" s="36"/>
    </row>
    <row r="10" spans="1:25" ht="35" customHeight="1" x14ac:dyDescent="0.2">
      <c r="A10" s="30">
        <v>5</v>
      </c>
      <c r="B10" s="24" t="s">
        <v>8</v>
      </c>
      <c r="C10" s="24" t="s">
        <v>17</v>
      </c>
      <c r="D10" s="49" t="s">
        <v>18</v>
      </c>
      <c r="E10" s="48">
        <f>589+3030</f>
        <v>3619</v>
      </c>
      <c r="F10" s="36"/>
      <c r="G10" s="36"/>
    </row>
    <row r="11" spans="1:25" ht="35" customHeight="1" x14ac:dyDescent="0.2">
      <c r="A11" s="30">
        <v>6</v>
      </c>
      <c r="B11" s="24" t="s">
        <v>8</v>
      </c>
      <c r="C11" s="29" t="s">
        <v>19</v>
      </c>
      <c r="D11" s="50" t="s">
        <v>20</v>
      </c>
      <c r="E11" s="48">
        <v>10319</v>
      </c>
      <c r="F11" s="36"/>
      <c r="G11" s="36"/>
    </row>
    <row r="12" spans="1:25" ht="35" customHeight="1" x14ac:dyDescent="0.2">
      <c r="A12" s="30">
        <v>7</v>
      </c>
      <c r="B12" s="24" t="s">
        <v>8</v>
      </c>
      <c r="C12" s="29" t="s">
        <v>21</v>
      </c>
      <c r="D12" s="50" t="s">
        <v>22</v>
      </c>
      <c r="E12" s="48">
        <v>15706</v>
      </c>
      <c r="F12" s="36"/>
      <c r="G12" s="36"/>
    </row>
    <row r="13" spans="1:25" ht="35" customHeight="1" x14ac:dyDescent="0.2">
      <c r="A13" s="30">
        <v>8</v>
      </c>
      <c r="B13" s="24" t="s">
        <v>8</v>
      </c>
      <c r="C13" s="29" t="s">
        <v>13</v>
      </c>
      <c r="D13" s="50" t="s">
        <v>23</v>
      </c>
      <c r="E13" s="48">
        <v>558</v>
      </c>
      <c r="F13" s="36"/>
      <c r="G13" s="36"/>
    </row>
    <row r="14" spans="1:25" ht="35" customHeight="1" x14ac:dyDescent="0.2">
      <c r="A14" s="30">
        <v>9</v>
      </c>
      <c r="B14" s="24" t="s">
        <v>8</v>
      </c>
      <c r="C14" s="29" t="s">
        <v>24</v>
      </c>
      <c r="D14" s="50" t="s">
        <v>25</v>
      </c>
      <c r="E14" s="48">
        <v>8415</v>
      </c>
      <c r="F14" s="36"/>
      <c r="G14" s="36"/>
    </row>
    <row r="15" spans="1:25" ht="35" customHeight="1" x14ac:dyDescent="0.2">
      <c r="A15" s="30">
        <v>10</v>
      </c>
      <c r="B15" s="24" t="s">
        <v>8</v>
      </c>
      <c r="C15" s="29" t="s">
        <v>13</v>
      </c>
      <c r="D15" s="50" t="s">
        <v>26</v>
      </c>
      <c r="E15" s="48">
        <v>494</v>
      </c>
      <c r="F15" s="36"/>
      <c r="G15" s="36"/>
    </row>
    <row r="16" spans="1:25" ht="35" customHeight="1" x14ac:dyDescent="0.2">
      <c r="A16" s="30">
        <v>11</v>
      </c>
      <c r="B16" s="24" t="s">
        <v>8</v>
      </c>
      <c r="C16" s="29" t="s">
        <v>27</v>
      </c>
      <c r="D16" s="50" t="s">
        <v>28</v>
      </c>
      <c r="E16" s="48">
        <f>2136+3158+4600</f>
        <v>9894</v>
      </c>
      <c r="F16" s="36"/>
      <c r="G16" s="36"/>
    </row>
    <row r="17" spans="1:7" ht="35" customHeight="1" x14ac:dyDescent="0.2">
      <c r="A17" s="30">
        <v>12</v>
      </c>
      <c r="B17" s="24" t="s">
        <v>8</v>
      </c>
      <c r="C17" s="29" t="s">
        <v>29</v>
      </c>
      <c r="D17" s="29" t="s">
        <v>30</v>
      </c>
      <c r="E17" s="48">
        <f>1000+800+1500+1000+2000+1000+1000+1000+1000+1000+1000+1000</f>
        <v>13300</v>
      </c>
      <c r="F17" s="36"/>
      <c r="G17" s="36"/>
    </row>
    <row r="18" spans="1:7" ht="35" customHeight="1" x14ac:dyDescent="0.2">
      <c r="A18" s="30">
        <v>13</v>
      </c>
      <c r="B18" s="24" t="s">
        <v>8</v>
      </c>
      <c r="C18" s="29" t="s">
        <v>31</v>
      </c>
      <c r="D18" s="29" t="s">
        <v>32</v>
      </c>
      <c r="E18" s="48">
        <v>6180</v>
      </c>
      <c r="F18" s="36"/>
      <c r="G18" s="36"/>
    </row>
    <row r="19" spans="1:7" ht="35" customHeight="1" x14ac:dyDescent="0.2">
      <c r="A19" s="30">
        <v>14</v>
      </c>
      <c r="B19" s="24" t="s">
        <v>8</v>
      </c>
      <c r="C19" s="29" t="s">
        <v>33</v>
      </c>
      <c r="D19" s="50" t="s">
        <v>34</v>
      </c>
      <c r="E19" s="48">
        <v>2867</v>
      </c>
      <c r="F19" s="36"/>
      <c r="G19" s="36"/>
    </row>
    <row r="20" spans="1:7" ht="35" customHeight="1" x14ac:dyDescent="0.2">
      <c r="A20" s="30">
        <v>15</v>
      </c>
      <c r="B20" s="24" t="s">
        <v>8</v>
      </c>
      <c r="C20" s="29" t="s">
        <v>35</v>
      </c>
      <c r="D20" s="50" t="s">
        <v>36</v>
      </c>
      <c r="E20" s="48">
        <v>5664</v>
      </c>
      <c r="F20" s="36"/>
      <c r="G20" s="36"/>
    </row>
    <row r="21" spans="1:7" ht="35" customHeight="1" x14ac:dyDescent="0.2">
      <c r="A21" s="30">
        <v>16</v>
      </c>
      <c r="B21" s="24" t="s">
        <v>8</v>
      </c>
      <c r="C21" s="29" t="s">
        <v>37</v>
      </c>
      <c r="D21" s="29" t="s">
        <v>38</v>
      </c>
      <c r="E21" s="48">
        <f>1634+1617+1617+5266+1617+1617+589</f>
        <v>13957</v>
      </c>
      <c r="F21" s="36"/>
      <c r="G21" s="36"/>
    </row>
    <row r="22" spans="1:7" ht="35" customHeight="1" x14ac:dyDescent="0.2">
      <c r="A22" s="30">
        <v>17</v>
      </c>
      <c r="B22" s="24" t="s">
        <v>8</v>
      </c>
      <c r="C22" s="29" t="s">
        <v>39</v>
      </c>
      <c r="D22" s="50" t="s">
        <v>40</v>
      </c>
      <c r="E22" s="48">
        <v>2832</v>
      </c>
      <c r="F22" s="36"/>
      <c r="G22" s="36"/>
    </row>
    <row r="23" spans="1:7" ht="35" customHeight="1" x14ac:dyDescent="0.2">
      <c r="A23" s="30">
        <v>18</v>
      </c>
      <c r="B23" s="24" t="s">
        <v>8</v>
      </c>
      <c r="C23" s="29" t="s">
        <v>41</v>
      </c>
      <c r="D23" s="50" t="s">
        <v>42</v>
      </c>
      <c r="E23" s="48">
        <f>471+1709+2886</f>
        <v>5066</v>
      </c>
      <c r="F23" s="36"/>
      <c r="G23" s="36"/>
    </row>
    <row r="24" spans="1:7" ht="35" customHeight="1" x14ac:dyDescent="0.2">
      <c r="A24" s="30">
        <v>19</v>
      </c>
      <c r="B24" s="24" t="s">
        <v>8</v>
      </c>
      <c r="C24" s="29" t="s">
        <v>43</v>
      </c>
      <c r="D24" s="50" t="s">
        <v>44</v>
      </c>
      <c r="E24" s="48">
        <v>1416</v>
      </c>
      <c r="F24" s="36"/>
      <c r="G24" s="36"/>
    </row>
    <row r="25" spans="1:7" ht="35" customHeight="1" x14ac:dyDescent="0.2">
      <c r="A25" s="30">
        <v>20</v>
      </c>
      <c r="B25" s="24" t="s">
        <v>8</v>
      </c>
      <c r="C25" s="29" t="s">
        <v>45</v>
      </c>
      <c r="D25" s="50" t="s">
        <v>46</v>
      </c>
      <c r="E25" s="48">
        <v>2832</v>
      </c>
      <c r="F25" s="36"/>
      <c r="G25" s="36"/>
    </row>
    <row r="26" spans="1:7" ht="35" customHeight="1" x14ac:dyDescent="0.2">
      <c r="A26" s="30">
        <v>21</v>
      </c>
      <c r="B26" s="24" t="s">
        <v>8</v>
      </c>
      <c r="C26" s="29" t="s">
        <v>47</v>
      </c>
      <c r="D26" s="50" t="s">
        <v>48</v>
      </c>
      <c r="E26" s="48">
        <v>10443</v>
      </c>
      <c r="F26" s="36"/>
      <c r="G26" s="36"/>
    </row>
    <row r="27" spans="1:7" ht="35" customHeight="1" x14ac:dyDescent="0.2">
      <c r="A27" s="30">
        <v>22</v>
      </c>
      <c r="B27" s="24" t="s">
        <v>8</v>
      </c>
      <c r="C27" s="29" t="s">
        <v>49</v>
      </c>
      <c r="D27" s="50" t="s">
        <v>50</v>
      </c>
      <c r="E27" s="48">
        <v>1536</v>
      </c>
      <c r="F27" s="36"/>
      <c r="G27" s="36"/>
    </row>
    <row r="28" spans="1:7" ht="35" customHeight="1" x14ac:dyDescent="0.2">
      <c r="A28" s="30">
        <v>23</v>
      </c>
      <c r="B28" s="24" t="s">
        <v>8</v>
      </c>
      <c r="C28" s="29" t="s">
        <v>51</v>
      </c>
      <c r="D28" s="50" t="s">
        <v>52</v>
      </c>
      <c r="E28" s="48">
        <v>3245</v>
      </c>
      <c r="F28" s="36"/>
      <c r="G28" s="36"/>
    </row>
    <row r="29" spans="1:7" ht="35" customHeight="1" x14ac:dyDescent="0.2">
      <c r="A29" s="30">
        <v>24</v>
      </c>
      <c r="B29" s="24" t="s">
        <v>8</v>
      </c>
      <c r="C29" s="29" t="s">
        <v>53</v>
      </c>
      <c r="D29" s="50" t="s">
        <v>54</v>
      </c>
      <c r="E29" s="48">
        <v>50976</v>
      </c>
      <c r="F29" s="36"/>
      <c r="G29" s="36"/>
    </row>
    <row r="30" spans="1:7" ht="35" customHeight="1" x14ac:dyDescent="0.2">
      <c r="A30" s="30">
        <v>25</v>
      </c>
      <c r="B30" s="24" t="s">
        <v>8</v>
      </c>
      <c r="C30" s="29" t="s">
        <v>13</v>
      </c>
      <c r="D30" s="29" t="s">
        <v>55</v>
      </c>
      <c r="E30" s="48">
        <f>2472+1978+2472+494</f>
        <v>7416</v>
      </c>
      <c r="F30" s="36"/>
      <c r="G30" s="36"/>
    </row>
    <row r="31" spans="1:7" ht="35" customHeight="1" x14ac:dyDescent="0.2">
      <c r="A31" s="30">
        <v>26</v>
      </c>
      <c r="B31" s="24" t="s">
        <v>8</v>
      </c>
      <c r="C31" s="29" t="s">
        <v>56</v>
      </c>
      <c r="D31" s="50" t="s">
        <v>57</v>
      </c>
      <c r="E31" s="48">
        <v>11706</v>
      </c>
      <c r="F31" s="36"/>
      <c r="G31" s="36"/>
    </row>
    <row r="32" spans="1:7" ht="35" customHeight="1" x14ac:dyDescent="0.2">
      <c r="A32" s="30">
        <v>27</v>
      </c>
      <c r="B32" s="24" t="s">
        <v>8</v>
      </c>
      <c r="C32" s="29" t="s">
        <v>58</v>
      </c>
      <c r="D32" s="50" t="s">
        <v>59</v>
      </c>
      <c r="E32" s="48">
        <f>6400+9541+1483+1978</f>
        <v>19402</v>
      </c>
      <c r="F32" s="36"/>
      <c r="G32" s="36"/>
    </row>
    <row r="33" spans="1:7" ht="35" customHeight="1" x14ac:dyDescent="0.2">
      <c r="A33" s="30">
        <v>28</v>
      </c>
      <c r="B33" s="24" t="s">
        <v>8</v>
      </c>
      <c r="C33" s="29" t="s">
        <v>60</v>
      </c>
      <c r="D33" s="50" t="s">
        <v>61</v>
      </c>
      <c r="E33" s="48">
        <v>1363</v>
      </c>
      <c r="F33" s="36"/>
      <c r="G33" s="36"/>
    </row>
    <row r="34" spans="1:7" ht="35" customHeight="1" x14ac:dyDescent="0.2">
      <c r="A34" s="30">
        <v>29</v>
      </c>
      <c r="B34" s="24" t="s">
        <v>8</v>
      </c>
      <c r="C34" s="29" t="s">
        <v>13</v>
      </c>
      <c r="D34" s="50" t="s">
        <v>62</v>
      </c>
      <c r="E34" s="48">
        <v>2407</v>
      </c>
      <c r="F34" s="36"/>
      <c r="G34" s="36"/>
    </row>
    <row r="35" spans="1:7" ht="35" customHeight="1" x14ac:dyDescent="0.2">
      <c r="A35" s="30">
        <v>30</v>
      </c>
      <c r="B35" s="24" t="s">
        <v>8</v>
      </c>
      <c r="C35" s="29" t="s">
        <v>13</v>
      </c>
      <c r="D35" s="50" t="s">
        <v>63</v>
      </c>
      <c r="E35" s="48">
        <f>4699+4699+1048</f>
        <v>10446</v>
      </c>
      <c r="F35" s="36"/>
      <c r="G35" s="36"/>
    </row>
    <row r="36" spans="1:7" ht="35" customHeight="1" x14ac:dyDescent="0.2">
      <c r="A36" s="30">
        <v>31</v>
      </c>
      <c r="B36" s="24" t="s">
        <v>8</v>
      </c>
      <c r="C36" s="29" t="s">
        <v>64</v>
      </c>
      <c r="D36" s="50" t="s">
        <v>65</v>
      </c>
      <c r="E36" s="48">
        <v>610</v>
      </c>
      <c r="F36" s="36"/>
      <c r="G36" s="36"/>
    </row>
    <row r="37" spans="1:7" ht="35" customHeight="1" x14ac:dyDescent="0.2">
      <c r="A37" s="30">
        <v>32</v>
      </c>
      <c r="B37" s="24" t="s">
        <v>8</v>
      </c>
      <c r="C37" s="29" t="s">
        <v>66</v>
      </c>
      <c r="D37" s="50" t="s">
        <v>67</v>
      </c>
      <c r="E37" s="48">
        <f>3141+6282+3141</f>
        <v>12564</v>
      </c>
      <c r="F37" s="36"/>
      <c r="G37" s="36"/>
    </row>
    <row r="38" spans="1:7" ht="35" customHeight="1" x14ac:dyDescent="0.2">
      <c r="A38" s="30">
        <v>33</v>
      </c>
      <c r="B38" s="24" t="s">
        <v>8</v>
      </c>
      <c r="C38" s="29" t="s">
        <v>13</v>
      </c>
      <c r="D38" s="50" t="s">
        <v>68</v>
      </c>
      <c r="E38" s="48">
        <v>494</v>
      </c>
      <c r="F38" s="36"/>
      <c r="G38" s="36"/>
    </row>
    <row r="39" spans="1:7" ht="35" customHeight="1" x14ac:dyDescent="0.2">
      <c r="A39" s="30">
        <v>34</v>
      </c>
      <c r="B39" s="24" t="s">
        <v>8</v>
      </c>
      <c r="C39" s="29" t="s">
        <v>69</v>
      </c>
      <c r="D39" s="50" t="s">
        <v>70</v>
      </c>
      <c r="E39" s="48">
        <v>2853</v>
      </c>
      <c r="F39" s="36"/>
      <c r="G39" s="36"/>
    </row>
    <row r="40" spans="1:7" ht="35" customHeight="1" x14ac:dyDescent="0.2">
      <c r="A40" s="30">
        <v>35</v>
      </c>
      <c r="B40" s="24" t="s">
        <v>8</v>
      </c>
      <c r="C40" s="29" t="s">
        <v>71</v>
      </c>
      <c r="D40" s="50" t="s">
        <v>72</v>
      </c>
      <c r="E40" s="48">
        <v>14695</v>
      </c>
      <c r="F40" s="36"/>
      <c r="G40" s="36"/>
    </row>
    <row r="41" spans="1:7" ht="35" customHeight="1" x14ac:dyDescent="0.2">
      <c r="A41" s="30">
        <v>36</v>
      </c>
      <c r="B41" s="24" t="s">
        <v>8</v>
      </c>
      <c r="C41" s="29" t="s">
        <v>73</v>
      </c>
      <c r="D41" s="50" t="s">
        <v>74</v>
      </c>
      <c r="E41" s="48">
        <v>1788</v>
      </c>
      <c r="F41" s="36"/>
      <c r="G41" s="36"/>
    </row>
    <row r="42" spans="1:7" ht="35" customHeight="1" x14ac:dyDescent="0.2">
      <c r="A42" s="30">
        <v>37</v>
      </c>
      <c r="B42" s="24" t="s">
        <v>8</v>
      </c>
      <c r="C42" s="29" t="s">
        <v>13</v>
      </c>
      <c r="D42" s="50" t="s">
        <v>75</v>
      </c>
      <c r="E42" s="48">
        <f>494+6874+6874+494</f>
        <v>14736</v>
      </c>
      <c r="F42" s="36"/>
      <c r="G42" s="36"/>
    </row>
    <row r="43" spans="1:7" ht="35" customHeight="1" x14ac:dyDescent="0.2">
      <c r="A43" s="30">
        <v>38</v>
      </c>
      <c r="B43" s="24" t="s">
        <v>8</v>
      </c>
      <c r="C43" s="29" t="s">
        <v>13</v>
      </c>
      <c r="D43" s="50" t="s">
        <v>76</v>
      </c>
      <c r="E43" s="48">
        <v>494</v>
      </c>
      <c r="F43" s="36"/>
      <c r="G43" s="36"/>
    </row>
    <row r="44" spans="1:7" ht="35" customHeight="1" x14ac:dyDescent="0.2">
      <c r="A44" s="30">
        <v>39</v>
      </c>
      <c r="B44" s="24" t="s">
        <v>8</v>
      </c>
      <c r="C44" s="29" t="s">
        <v>77</v>
      </c>
      <c r="D44" s="50" t="s">
        <v>78</v>
      </c>
      <c r="E44" s="48">
        <f>3422+5664</f>
        <v>9086</v>
      </c>
      <c r="F44" s="36"/>
      <c r="G44" s="36"/>
    </row>
    <row r="45" spans="1:7" ht="35" customHeight="1" x14ac:dyDescent="0.2">
      <c r="A45" s="30">
        <v>40</v>
      </c>
      <c r="B45" s="24" t="s">
        <v>8</v>
      </c>
      <c r="C45" s="29" t="s">
        <v>79</v>
      </c>
      <c r="D45" s="50" t="s">
        <v>80</v>
      </c>
      <c r="E45" s="48">
        <v>2950</v>
      </c>
      <c r="F45" s="36"/>
      <c r="G45" s="36"/>
    </row>
    <row r="46" spans="1:7" ht="35" customHeight="1" x14ac:dyDescent="0.2">
      <c r="A46" s="30">
        <v>41</v>
      </c>
      <c r="B46" s="24" t="s">
        <v>8</v>
      </c>
      <c r="C46" s="29" t="s">
        <v>13</v>
      </c>
      <c r="D46" s="50" t="s">
        <v>81</v>
      </c>
      <c r="E46" s="48">
        <f>811+494</f>
        <v>1305</v>
      </c>
      <c r="F46" s="36"/>
      <c r="G46" s="36"/>
    </row>
    <row r="47" spans="1:7" ht="35" customHeight="1" x14ac:dyDescent="0.2">
      <c r="A47" s="30">
        <v>42</v>
      </c>
      <c r="B47" s="24" t="s">
        <v>8</v>
      </c>
      <c r="C47" s="29" t="s">
        <v>82</v>
      </c>
      <c r="D47" s="50" t="s">
        <v>83</v>
      </c>
      <c r="E47" s="48">
        <v>2832</v>
      </c>
      <c r="F47" s="36"/>
      <c r="G47" s="36"/>
    </row>
    <row r="48" spans="1:7" ht="35" customHeight="1" x14ac:dyDescent="0.2">
      <c r="A48" s="30">
        <v>43</v>
      </c>
      <c r="B48" s="24" t="s">
        <v>8</v>
      </c>
      <c r="C48" s="29" t="s">
        <v>84</v>
      </c>
      <c r="D48" s="50" t="s">
        <v>85</v>
      </c>
      <c r="E48" s="48">
        <f>3141+3141+3141</f>
        <v>9423</v>
      </c>
      <c r="F48" s="36"/>
      <c r="G48" s="36"/>
    </row>
    <row r="49" spans="1:7" ht="35" customHeight="1" x14ac:dyDescent="0.2">
      <c r="A49" s="30">
        <v>44</v>
      </c>
      <c r="B49" s="24" t="s">
        <v>8</v>
      </c>
      <c r="C49" s="29" t="s">
        <v>86</v>
      </c>
      <c r="D49" s="50" t="s">
        <v>87</v>
      </c>
      <c r="E49" s="48">
        <v>20508</v>
      </c>
      <c r="F49" s="36"/>
      <c r="G49" s="36"/>
    </row>
    <row r="50" spans="1:7" ht="35" customHeight="1" x14ac:dyDescent="0.2">
      <c r="A50" s="30">
        <v>45</v>
      </c>
      <c r="B50" s="24" t="s">
        <v>8</v>
      </c>
      <c r="C50" s="29" t="s">
        <v>88</v>
      </c>
      <c r="D50" s="50" t="s">
        <v>89</v>
      </c>
      <c r="E50" s="48">
        <v>24249</v>
      </c>
      <c r="F50" s="36"/>
      <c r="G50" s="36"/>
    </row>
    <row r="51" spans="1:7" ht="35" customHeight="1" x14ac:dyDescent="0.2">
      <c r="A51" s="30">
        <v>46</v>
      </c>
      <c r="B51" s="24" t="s">
        <v>8</v>
      </c>
      <c r="C51" s="29" t="s">
        <v>90</v>
      </c>
      <c r="D51" s="50" t="s">
        <v>91</v>
      </c>
      <c r="E51" s="48">
        <f>7958+15771</f>
        <v>23729</v>
      </c>
      <c r="F51" s="36"/>
      <c r="G51" s="36"/>
    </row>
    <row r="52" spans="1:7" ht="35" customHeight="1" x14ac:dyDescent="0.2">
      <c r="A52" s="30">
        <v>47</v>
      </c>
      <c r="B52" s="24" t="s">
        <v>8</v>
      </c>
      <c r="C52" s="29" t="s">
        <v>13</v>
      </c>
      <c r="D52" s="50" t="s">
        <v>92</v>
      </c>
      <c r="E52" s="48">
        <v>494</v>
      </c>
      <c r="F52" s="36"/>
      <c r="G52" s="36"/>
    </row>
    <row r="53" spans="1:7" ht="35" customHeight="1" x14ac:dyDescent="0.2">
      <c r="A53" s="30">
        <v>48</v>
      </c>
      <c r="B53" s="20" t="s">
        <v>93</v>
      </c>
      <c r="C53" s="29" t="s">
        <v>94</v>
      </c>
      <c r="D53" s="50" t="s">
        <v>95</v>
      </c>
      <c r="E53" s="51">
        <v>20000</v>
      </c>
    </row>
    <row r="54" spans="1:7" ht="35" customHeight="1" x14ac:dyDescent="0.2">
      <c r="A54" s="30">
        <v>49</v>
      </c>
      <c r="B54" s="20" t="s">
        <v>96</v>
      </c>
      <c r="C54" s="29" t="s">
        <v>97</v>
      </c>
      <c r="D54" s="50" t="s">
        <v>95</v>
      </c>
      <c r="E54" s="52">
        <v>2106000</v>
      </c>
      <c r="F54" s="37"/>
    </row>
    <row r="55" spans="1:7" ht="35" customHeight="1" x14ac:dyDescent="0.2">
      <c r="A55" s="30">
        <v>50</v>
      </c>
      <c r="B55" s="20" t="s">
        <v>98</v>
      </c>
      <c r="C55" s="29" t="s">
        <v>99</v>
      </c>
      <c r="D55" s="50" t="s">
        <v>95</v>
      </c>
      <c r="E55" s="52">
        <v>200000</v>
      </c>
      <c r="F55" s="37"/>
    </row>
    <row r="56" spans="1:7" ht="35" customHeight="1" x14ac:dyDescent="0.2">
      <c r="A56" s="30">
        <v>51</v>
      </c>
      <c r="B56" s="5" t="s">
        <v>100</v>
      </c>
      <c r="C56" s="6" t="s">
        <v>101</v>
      </c>
      <c r="D56" s="6" t="s">
        <v>102</v>
      </c>
      <c r="E56" s="7">
        <v>525029</v>
      </c>
      <c r="F56" s="38"/>
    </row>
    <row r="57" spans="1:7" ht="35" customHeight="1" x14ac:dyDescent="0.2">
      <c r="A57" s="30">
        <v>52</v>
      </c>
      <c r="B57" s="8" t="s">
        <v>103</v>
      </c>
      <c r="C57" s="9" t="s">
        <v>104</v>
      </c>
      <c r="D57" s="10" t="s">
        <v>95</v>
      </c>
      <c r="E57" s="11">
        <v>25000</v>
      </c>
    </row>
    <row r="58" spans="1:7" ht="35" customHeight="1" x14ac:dyDescent="0.2">
      <c r="A58" s="30">
        <v>53</v>
      </c>
      <c r="B58" s="8" t="s">
        <v>105</v>
      </c>
      <c r="C58" s="9" t="s">
        <v>106</v>
      </c>
      <c r="D58" s="10" t="s">
        <v>95</v>
      </c>
      <c r="E58" s="11">
        <v>25000</v>
      </c>
    </row>
    <row r="59" spans="1:7" ht="35" customHeight="1" x14ac:dyDescent="0.2">
      <c r="A59" s="30">
        <v>54</v>
      </c>
      <c r="B59" s="8" t="s">
        <v>107</v>
      </c>
      <c r="C59" s="9" t="s">
        <v>108</v>
      </c>
      <c r="D59" s="10" t="s">
        <v>95</v>
      </c>
      <c r="E59" s="11">
        <v>87500</v>
      </c>
    </row>
    <row r="60" spans="1:7" ht="35" customHeight="1" x14ac:dyDescent="0.2">
      <c r="A60" s="30">
        <v>55</v>
      </c>
      <c r="B60" s="8" t="s">
        <v>109</v>
      </c>
      <c r="C60" s="9" t="s">
        <v>108</v>
      </c>
      <c r="D60" s="10" t="s">
        <v>95</v>
      </c>
      <c r="E60" s="11">
        <v>75000</v>
      </c>
    </row>
    <row r="61" spans="1:7" ht="35" customHeight="1" x14ac:dyDescent="0.2">
      <c r="A61" s="30">
        <v>56</v>
      </c>
      <c r="B61" s="8" t="s">
        <v>110</v>
      </c>
      <c r="C61" s="9" t="s">
        <v>111</v>
      </c>
      <c r="D61" s="10" t="s">
        <v>95</v>
      </c>
      <c r="E61" s="11">
        <v>100000</v>
      </c>
    </row>
    <row r="62" spans="1:7" ht="35" customHeight="1" x14ac:dyDescent="0.2">
      <c r="A62" s="30">
        <v>57</v>
      </c>
      <c r="B62" s="12" t="s">
        <v>112</v>
      </c>
      <c r="C62" s="13" t="s">
        <v>113</v>
      </c>
      <c r="D62" s="10" t="s">
        <v>95</v>
      </c>
      <c r="E62" s="14">
        <v>578000</v>
      </c>
    </row>
    <row r="63" spans="1:7" ht="35" customHeight="1" x14ac:dyDescent="0.2">
      <c r="A63" s="30">
        <v>58</v>
      </c>
      <c r="B63" s="12" t="s">
        <v>114</v>
      </c>
      <c r="C63" s="13" t="s">
        <v>113</v>
      </c>
      <c r="D63" s="10" t="s">
        <v>95</v>
      </c>
      <c r="E63" s="15">
        <v>837304</v>
      </c>
    </row>
    <row r="64" spans="1:7" ht="35" customHeight="1" x14ac:dyDescent="0.2">
      <c r="A64" s="30">
        <v>59</v>
      </c>
      <c r="B64" s="24" t="s">
        <v>115</v>
      </c>
      <c r="C64" s="53" t="s">
        <v>13</v>
      </c>
      <c r="D64" s="30" t="s">
        <v>116</v>
      </c>
      <c r="E64" s="54">
        <f>494+494+494+494+494+494</f>
        <v>2964</v>
      </c>
    </row>
    <row r="65" spans="1:5" ht="35" customHeight="1" x14ac:dyDescent="0.2">
      <c r="A65" s="30">
        <v>60</v>
      </c>
      <c r="B65" s="55" t="s">
        <v>115</v>
      </c>
      <c r="C65" s="53" t="s">
        <v>117</v>
      </c>
      <c r="D65" s="30" t="s">
        <v>116</v>
      </c>
      <c r="E65" s="54">
        <v>325</v>
      </c>
    </row>
    <row r="66" spans="1:5" ht="35" customHeight="1" x14ac:dyDescent="0.2">
      <c r="A66" s="30">
        <v>61</v>
      </c>
      <c r="B66" s="24" t="s">
        <v>115</v>
      </c>
      <c r="C66" s="53" t="s">
        <v>118</v>
      </c>
      <c r="D66" s="30" t="s">
        <v>116</v>
      </c>
      <c r="E66" s="54">
        <f>2053+997</f>
        <v>3050</v>
      </c>
    </row>
    <row r="67" spans="1:5" ht="35" customHeight="1" x14ac:dyDescent="0.2">
      <c r="A67" s="30">
        <v>62</v>
      </c>
      <c r="B67" s="55" t="s">
        <v>115</v>
      </c>
      <c r="C67" s="53" t="s">
        <v>117</v>
      </c>
      <c r="D67" s="30" t="s">
        <v>116</v>
      </c>
      <c r="E67" s="54">
        <v>325</v>
      </c>
    </row>
    <row r="68" spans="1:5" ht="35" customHeight="1" x14ac:dyDescent="0.2">
      <c r="A68" s="30">
        <v>63</v>
      </c>
      <c r="B68" s="24" t="s">
        <v>115</v>
      </c>
      <c r="C68" s="53" t="s">
        <v>119</v>
      </c>
      <c r="D68" s="30" t="s">
        <v>116</v>
      </c>
      <c r="E68" s="54">
        <f>2158+494+494+2158+2653+494+2158+903+494+2653+494+2158+2158+494+494+2158+494+2158+494+2158+494+2158+2158+494+2653+494+494+494+2158+2653+494+2158+2158+494+494+2158+494+494+2158+494+2158+494+2158+494+2653+494+494+2158+494+2158+494+2158+494+494</f>
        <v>71160</v>
      </c>
    </row>
    <row r="69" spans="1:5" ht="35" customHeight="1" x14ac:dyDescent="0.2">
      <c r="A69" s="30">
        <v>64</v>
      </c>
      <c r="B69" s="55" t="s">
        <v>115</v>
      </c>
      <c r="C69" s="53" t="s">
        <v>120</v>
      </c>
      <c r="D69" s="30" t="s">
        <v>116</v>
      </c>
      <c r="E69" s="54">
        <v>2300</v>
      </c>
    </row>
    <row r="70" spans="1:5" ht="35" customHeight="1" x14ac:dyDescent="0.2">
      <c r="A70" s="30">
        <v>65</v>
      </c>
      <c r="B70" s="24" t="s">
        <v>115</v>
      </c>
      <c r="C70" s="53" t="s">
        <v>29</v>
      </c>
      <c r="D70" s="30" t="s">
        <v>116</v>
      </c>
      <c r="E70" s="54">
        <f>1000+1000+1000+1500+1000+500+500+1000+1000+1000+500+1000+1000+1000+1000+1000+1000+2000+1000+1000+1000+1000</f>
        <v>22000</v>
      </c>
    </row>
    <row r="71" spans="1:5" ht="35" customHeight="1" x14ac:dyDescent="0.2">
      <c r="A71" s="30">
        <v>66</v>
      </c>
      <c r="B71" s="55" t="s">
        <v>115</v>
      </c>
      <c r="C71" s="53" t="s">
        <v>121</v>
      </c>
      <c r="D71" s="30" t="s">
        <v>116</v>
      </c>
      <c r="E71" s="54">
        <v>2832</v>
      </c>
    </row>
    <row r="72" spans="1:5" ht="35" customHeight="1" x14ac:dyDescent="0.2">
      <c r="A72" s="30">
        <v>67</v>
      </c>
      <c r="B72" s="24" t="s">
        <v>115</v>
      </c>
      <c r="C72" s="53" t="s">
        <v>122</v>
      </c>
      <c r="D72" s="30" t="s">
        <v>116</v>
      </c>
      <c r="E72" s="54">
        <v>6282</v>
      </c>
    </row>
    <row r="73" spans="1:5" ht="35" customHeight="1" x14ac:dyDescent="0.2">
      <c r="A73" s="30">
        <v>68</v>
      </c>
      <c r="B73" s="55" t="s">
        <v>115</v>
      </c>
      <c r="C73" s="53" t="s">
        <v>123</v>
      </c>
      <c r="D73" s="30" t="s">
        <v>116</v>
      </c>
      <c r="E73" s="54">
        <f>3947+5664</f>
        <v>9611</v>
      </c>
    </row>
    <row r="74" spans="1:5" ht="35" customHeight="1" x14ac:dyDescent="0.2">
      <c r="A74" s="30">
        <v>69</v>
      </c>
      <c r="B74" s="24" t="s">
        <v>115</v>
      </c>
      <c r="C74" s="53" t="s">
        <v>124</v>
      </c>
      <c r="D74" s="30" t="s">
        <v>116</v>
      </c>
      <c r="E74" s="54">
        <v>2917</v>
      </c>
    </row>
    <row r="75" spans="1:5" ht="35" customHeight="1" x14ac:dyDescent="0.2">
      <c r="A75" s="30">
        <v>70</v>
      </c>
      <c r="B75" s="55" t="s">
        <v>115</v>
      </c>
      <c r="C75" s="53" t="s">
        <v>125</v>
      </c>
      <c r="D75" s="30" t="s">
        <v>116</v>
      </c>
      <c r="E75" s="54">
        <f>2832+767+1534+3157+767+3147+3147+3147+3147</f>
        <v>21645</v>
      </c>
    </row>
    <row r="76" spans="1:5" ht="35" customHeight="1" x14ac:dyDescent="0.2">
      <c r="A76" s="30">
        <v>71</v>
      </c>
      <c r="B76" s="24" t="s">
        <v>115</v>
      </c>
      <c r="C76" s="53" t="s">
        <v>117</v>
      </c>
      <c r="D76" s="30" t="s">
        <v>116</v>
      </c>
      <c r="E76" s="54">
        <v>325</v>
      </c>
    </row>
    <row r="77" spans="1:5" ht="35" customHeight="1" x14ac:dyDescent="0.2">
      <c r="A77" s="30">
        <v>72</v>
      </c>
      <c r="B77" s="55" t="s">
        <v>115</v>
      </c>
      <c r="C77" s="53" t="s">
        <v>121</v>
      </c>
      <c r="D77" s="30" t="s">
        <v>116</v>
      </c>
      <c r="E77" s="54">
        <v>5664</v>
      </c>
    </row>
    <row r="78" spans="1:5" ht="35" customHeight="1" x14ac:dyDescent="0.2">
      <c r="A78" s="30">
        <v>73</v>
      </c>
      <c r="B78" s="24" t="s">
        <v>115</v>
      </c>
      <c r="C78" s="53" t="s">
        <v>126</v>
      </c>
      <c r="D78" s="30" t="s">
        <v>116</v>
      </c>
      <c r="E78" s="54">
        <v>9930</v>
      </c>
    </row>
    <row r="79" spans="1:5" ht="35" customHeight="1" x14ac:dyDescent="0.2">
      <c r="A79" s="30">
        <v>74</v>
      </c>
      <c r="B79" s="55" t="s">
        <v>115</v>
      </c>
      <c r="C79" s="53" t="s">
        <v>13</v>
      </c>
      <c r="D79" s="30" t="s">
        <v>116</v>
      </c>
      <c r="E79" s="54">
        <v>494</v>
      </c>
    </row>
    <row r="80" spans="1:5" ht="35" customHeight="1" x14ac:dyDescent="0.2">
      <c r="A80" s="30">
        <v>75</v>
      </c>
      <c r="B80" s="24" t="s">
        <v>115</v>
      </c>
      <c r="C80" s="53" t="s">
        <v>127</v>
      </c>
      <c r="D80" s="30" t="s">
        <v>116</v>
      </c>
      <c r="E80" s="54">
        <f>6603+22949+28178+97179+22426+9820</f>
        <v>187155</v>
      </c>
    </row>
    <row r="81" spans="1:5" ht="35" customHeight="1" x14ac:dyDescent="0.2">
      <c r="A81" s="30">
        <v>76</v>
      </c>
      <c r="B81" s="55" t="s">
        <v>115</v>
      </c>
      <c r="C81" s="53" t="s">
        <v>128</v>
      </c>
      <c r="D81" s="30" t="s">
        <v>116</v>
      </c>
      <c r="E81" s="54">
        <f>14278+5664</f>
        <v>19942</v>
      </c>
    </row>
    <row r="82" spans="1:5" ht="35" customHeight="1" x14ac:dyDescent="0.2">
      <c r="A82" s="30">
        <v>77</v>
      </c>
      <c r="B82" s="24" t="s">
        <v>115</v>
      </c>
      <c r="C82" s="53" t="s">
        <v>117</v>
      </c>
      <c r="D82" s="30" t="s">
        <v>116</v>
      </c>
      <c r="E82" s="54">
        <v>325</v>
      </c>
    </row>
    <row r="83" spans="1:5" ht="35" customHeight="1" x14ac:dyDescent="0.2">
      <c r="A83" s="30">
        <v>78</v>
      </c>
      <c r="B83" s="55" t="s">
        <v>115</v>
      </c>
      <c r="C83" s="53" t="s">
        <v>129</v>
      </c>
      <c r="D83" s="30" t="s">
        <v>116</v>
      </c>
      <c r="E83" s="54">
        <v>14166</v>
      </c>
    </row>
    <row r="84" spans="1:5" ht="35" customHeight="1" x14ac:dyDescent="0.2">
      <c r="A84" s="30">
        <v>79</v>
      </c>
      <c r="B84" s="24" t="s">
        <v>115</v>
      </c>
      <c r="C84" s="53" t="s">
        <v>130</v>
      </c>
      <c r="D84" s="30" t="s">
        <v>116</v>
      </c>
      <c r="E84" s="54">
        <f>1180+590</f>
        <v>1770</v>
      </c>
    </row>
    <row r="85" spans="1:5" ht="35" customHeight="1" x14ac:dyDescent="0.2">
      <c r="A85" s="30">
        <v>80</v>
      </c>
      <c r="B85" s="55" t="s">
        <v>115</v>
      </c>
      <c r="C85" s="53" t="s">
        <v>121</v>
      </c>
      <c r="D85" s="30" t="s">
        <v>116</v>
      </c>
      <c r="E85" s="54">
        <v>2832</v>
      </c>
    </row>
    <row r="86" spans="1:5" ht="35" customHeight="1" x14ac:dyDescent="0.2">
      <c r="A86" s="30">
        <v>81</v>
      </c>
      <c r="B86" s="24" t="s">
        <v>115</v>
      </c>
      <c r="C86" s="53" t="s">
        <v>131</v>
      </c>
      <c r="D86" s="30" t="s">
        <v>116</v>
      </c>
      <c r="E86" s="54">
        <v>1533</v>
      </c>
    </row>
    <row r="87" spans="1:5" ht="35" customHeight="1" x14ac:dyDescent="0.2">
      <c r="A87" s="30">
        <v>82</v>
      </c>
      <c r="B87" s="55" t="s">
        <v>115</v>
      </c>
      <c r="C87" s="53" t="s">
        <v>13</v>
      </c>
      <c r="D87" s="30" t="s">
        <v>116</v>
      </c>
      <c r="E87" s="54">
        <v>989</v>
      </c>
    </row>
    <row r="88" spans="1:5" ht="35" customHeight="1" x14ac:dyDescent="0.2">
      <c r="A88" s="30">
        <v>83</v>
      </c>
      <c r="B88" s="24" t="s">
        <v>115</v>
      </c>
      <c r="C88" s="53" t="s">
        <v>132</v>
      </c>
      <c r="D88" s="30" t="s">
        <v>116</v>
      </c>
      <c r="E88" s="54">
        <f>8496+325</f>
        <v>8821</v>
      </c>
    </row>
    <row r="89" spans="1:5" ht="35" customHeight="1" x14ac:dyDescent="0.2">
      <c r="A89" s="30">
        <v>84</v>
      </c>
      <c r="B89" s="55" t="s">
        <v>115</v>
      </c>
      <c r="C89" s="53" t="s">
        <v>133</v>
      </c>
      <c r="D89" s="30" t="s">
        <v>116</v>
      </c>
      <c r="E89" s="54">
        <v>825</v>
      </c>
    </row>
    <row r="90" spans="1:5" ht="35" customHeight="1" x14ac:dyDescent="0.2">
      <c r="A90" s="30">
        <v>85</v>
      </c>
      <c r="B90" s="24" t="s">
        <v>115</v>
      </c>
      <c r="C90" s="53" t="s">
        <v>117</v>
      </c>
      <c r="D90" s="30" t="s">
        <v>116</v>
      </c>
      <c r="E90" s="54">
        <v>325</v>
      </c>
    </row>
    <row r="91" spans="1:5" ht="35" customHeight="1" x14ac:dyDescent="0.2">
      <c r="A91" s="30">
        <v>86</v>
      </c>
      <c r="B91" s="55" t="s">
        <v>115</v>
      </c>
      <c r="C91" s="53" t="s">
        <v>129</v>
      </c>
      <c r="D91" s="30" t="s">
        <v>116</v>
      </c>
      <c r="E91" s="54">
        <f>152385+7788+7788+12850</f>
        <v>180811</v>
      </c>
    </row>
    <row r="92" spans="1:5" ht="35" customHeight="1" x14ac:dyDescent="0.2">
      <c r="A92" s="30">
        <v>87</v>
      </c>
      <c r="B92" s="24" t="s">
        <v>115</v>
      </c>
      <c r="C92" s="53" t="s">
        <v>13</v>
      </c>
      <c r="D92" s="30" t="s">
        <v>116</v>
      </c>
      <c r="E92" s="54">
        <f>5017+27213+4699</f>
        <v>36929</v>
      </c>
    </row>
    <row r="93" spans="1:5" ht="35" customHeight="1" x14ac:dyDescent="0.2">
      <c r="A93" s="30">
        <v>88</v>
      </c>
      <c r="B93" s="55" t="s">
        <v>115</v>
      </c>
      <c r="C93" s="53" t="s">
        <v>13</v>
      </c>
      <c r="D93" s="30" t="s">
        <v>116</v>
      </c>
      <c r="E93" s="54">
        <f>1402+494</f>
        <v>1896</v>
      </c>
    </row>
    <row r="94" spans="1:5" ht="35" customHeight="1" x14ac:dyDescent="0.2">
      <c r="A94" s="30">
        <v>89</v>
      </c>
      <c r="B94" s="24" t="s">
        <v>115</v>
      </c>
      <c r="C94" s="53" t="s">
        <v>13</v>
      </c>
      <c r="D94" s="30" t="s">
        <v>116</v>
      </c>
      <c r="E94" s="54">
        <v>494</v>
      </c>
    </row>
    <row r="95" spans="1:5" ht="35" customHeight="1" x14ac:dyDescent="0.2">
      <c r="A95" s="30">
        <v>90</v>
      </c>
      <c r="B95" s="55" t="s">
        <v>115</v>
      </c>
      <c r="C95" s="53" t="s">
        <v>13</v>
      </c>
      <c r="D95" s="30" t="s">
        <v>116</v>
      </c>
      <c r="E95" s="54">
        <f>3050+2288+3813+802+802+802+802+802+2772+5075+802+802+8002+802+802+802+7612+802+3813+802+1097+4845+5075+5405+802+802+802+802+2288+3117+802+802+7907+2772+1533+802+13200+4572+802+3896+3050+6090</f>
        <v>117312</v>
      </c>
    </row>
    <row r="96" spans="1:5" ht="35" customHeight="1" x14ac:dyDescent="0.2">
      <c r="A96" s="30">
        <v>91</v>
      </c>
      <c r="B96" s="24" t="s">
        <v>115</v>
      </c>
      <c r="C96" s="53" t="s">
        <v>134</v>
      </c>
      <c r="D96" s="30" t="s">
        <v>116</v>
      </c>
      <c r="E96" s="54">
        <v>2786</v>
      </c>
    </row>
    <row r="97" spans="1:5" ht="35" customHeight="1" x14ac:dyDescent="0.2">
      <c r="A97" s="30">
        <v>92</v>
      </c>
      <c r="B97" s="55" t="s">
        <v>115</v>
      </c>
      <c r="C97" s="53" t="s">
        <v>135</v>
      </c>
      <c r="D97" s="30" t="s">
        <v>116</v>
      </c>
      <c r="E97" s="54">
        <v>4993</v>
      </c>
    </row>
    <row r="98" spans="1:5" ht="35" customHeight="1" x14ac:dyDescent="0.2">
      <c r="A98" s="30">
        <v>93</v>
      </c>
      <c r="B98" s="24" t="s">
        <v>115</v>
      </c>
      <c r="C98" s="53" t="s">
        <v>121</v>
      </c>
      <c r="D98" s="30" t="s">
        <v>116</v>
      </c>
      <c r="E98" s="54">
        <v>17110</v>
      </c>
    </row>
    <row r="99" spans="1:5" ht="35" customHeight="1" x14ac:dyDescent="0.2">
      <c r="A99" s="30">
        <v>94</v>
      </c>
      <c r="B99" s="55" t="s">
        <v>115</v>
      </c>
      <c r="C99" s="53" t="s">
        <v>13</v>
      </c>
      <c r="D99" s="30" t="s">
        <v>116</v>
      </c>
      <c r="E99" s="54">
        <v>325</v>
      </c>
    </row>
    <row r="100" spans="1:5" ht="35" customHeight="1" x14ac:dyDescent="0.2">
      <c r="A100" s="30">
        <v>95</v>
      </c>
      <c r="B100" s="24" t="s">
        <v>115</v>
      </c>
      <c r="C100" s="53" t="s">
        <v>117</v>
      </c>
      <c r="D100" s="30" t="s">
        <v>116</v>
      </c>
      <c r="E100" s="54">
        <v>325</v>
      </c>
    </row>
    <row r="101" spans="1:5" ht="35" customHeight="1" x14ac:dyDescent="0.2">
      <c r="A101" s="30">
        <v>96</v>
      </c>
      <c r="B101" s="55" t="s">
        <v>115</v>
      </c>
      <c r="C101" s="53" t="s">
        <v>136</v>
      </c>
      <c r="D101" s="30" t="s">
        <v>116</v>
      </c>
      <c r="E101" s="54">
        <f>110448+152928</f>
        <v>263376</v>
      </c>
    </row>
    <row r="102" spans="1:5" ht="35" customHeight="1" x14ac:dyDescent="0.2">
      <c r="A102" s="30">
        <v>97</v>
      </c>
      <c r="B102" s="24" t="s">
        <v>115</v>
      </c>
      <c r="C102" s="53" t="s">
        <v>137</v>
      </c>
      <c r="D102" s="30" t="s">
        <v>116</v>
      </c>
      <c r="E102" s="54">
        <f>825+2832</f>
        <v>3657</v>
      </c>
    </row>
    <row r="103" spans="1:5" ht="35" customHeight="1" x14ac:dyDescent="0.2">
      <c r="A103" s="30">
        <v>98</v>
      </c>
      <c r="B103" s="55" t="s">
        <v>115</v>
      </c>
      <c r="C103" s="53" t="s">
        <v>138</v>
      </c>
      <c r="D103" s="30" t="s">
        <v>116</v>
      </c>
      <c r="E103" s="54">
        <f>494+6874+494</f>
        <v>7862</v>
      </c>
    </row>
    <row r="104" spans="1:5" ht="35" customHeight="1" x14ac:dyDescent="0.2">
      <c r="A104" s="30">
        <v>99</v>
      </c>
      <c r="B104" s="24" t="s">
        <v>115</v>
      </c>
      <c r="C104" s="53" t="s">
        <v>139</v>
      </c>
      <c r="D104" s="30" t="s">
        <v>116</v>
      </c>
      <c r="E104" s="54">
        <f>325+2832</f>
        <v>3157</v>
      </c>
    </row>
    <row r="105" spans="1:5" ht="35" customHeight="1" x14ac:dyDescent="0.2">
      <c r="A105" s="30">
        <v>100</v>
      </c>
      <c r="B105" s="55" t="s">
        <v>115</v>
      </c>
      <c r="C105" s="53" t="s">
        <v>122</v>
      </c>
      <c r="D105" s="30" t="s">
        <v>116</v>
      </c>
      <c r="E105" s="54">
        <v>3141</v>
      </c>
    </row>
    <row r="106" spans="1:5" ht="35" customHeight="1" x14ac:dyDescent="0.2">
      <c r="A106" s="30">
        <v>101</v>
      </c>
      <c r="B106" s="24" t="s">
        <v>115</v>
      </c>
      <c r="C106" s="53" t="s">
        <v>140</v>
      </c>
      <c r="D106" s="30" t="s">
        <v>116</v>
      </c>
      <c r="E106" s="54">
        <v>1044</v>
      </c>
    </row>
    <row r="107" spans="1:5" ht="35" customHeight="1" x14ac:dyDescent="0.2">
      <c r="A107" s="30">
        <v>102</v>
      </c>
      <c r="B107" s="55" t="s">
        <v>115</v>
      </c>
      <c r="C107" s="53" t="s">
        <v>119</v>
      </c>
      <c r="D107" s="30" t="s">
        <v>116</v>
      </c>
      <c r="E107" s="54">
        <f>989+3955</f>
        <v>4944</v>
      </c>
    </row>
    <row r="108" spans="1:5" ht="35" customHeight="1" x14ac:dyDescent="0.2">
      <c r="A108" s="30">
        <v>103</v>
      </c>
      <c r="B108" s="24" t="s">
        <v>115</v>
      </c>
      <c r="C108" s="53" t="s">
        <v>141</v>
      </c>
      <c r="D108" s="30" t="s">
        <v>116</v>
      </c>
      <c r="E108" s="54">
        <v>236</v>
      </c>
    </row>
    <row r="109" spans="1:5" ht="35" customHeight="1" x14ac:dyDescent="0.2">
      <c r="A109" s="30">
        <v>104</v>
      </c>
      <c r="B109" s="55" t="s">
        <v>115</v>
      </c>
      <c r="C109" s="53" t="s">
        <v>142</v>
      </c>
      <c r="D109" s="30" t="s">
        <v>116</v>
      </c>
      <c r="E109" s="54">
        <v>3141</v>
      </c>
    </row>
    <row r="110" spans="1:5" ht="35" customHeight="1" x14ac:dyDescent="0.2">
      <c r="A110" s="30">
        <v>105</v>
      </c>
      <c r="B110" s="24" t="s">
        <v>115</v>
      </c>
      <c r="C110" s="53" t="s">
        <v>118</v>
      </c>
      <c r="D110" s="30" t="s">
        <v>116</v>
      </c>
      <c r="E110" s="54">
        <v>1115</v>
      </c>
    </row>
    <row r="111" spans="1:5" ht="35" customHeight="1" x14ac:dyDescent="0.2">
      <c r="A111" s="30">
        <v>106</v>
      </c>
      <c r="B111" s="55" t="s">
        <v>115</v>
      </c>
      <c r="C111" s="53" t="s">
        <v>13</v>
      </c>
      <c r="D111" s="30" t="s">
        <v>116</v>
      </c>
      <c r="E111" s="54">
        <v>494</v>
      </c>
    </row>
    <row r="112" spans="1:5" ht="35" customHeight="1" x14ac:dyDescent="0.2">
      <c r="A112" s="30">
        <v>107</v>
      </c>
      <c r="B112" s="24" t="s">
        <v>115</v>
      </c>
      <c r="C112" s="53" t="s">
        <v>143</v>
      </c>
      <c r="D112" s="30" t="s">
        <v>116</v>
      </c>
      <c r="E112" s="54">
        <v>730</v>
      </c>
    </row>
    <row r="113" spans="1:5" ht="35" customHeight="1" x14ac:dyDescent="0.2">
      <c r="A113" s="30">
        <v>108</v>
      </c>
      <c r="B113" s="55" t="s">
        <v>115</v>
      </c>
      <c r="C113" s="53" t="s">
        <v>144</v>
      </c>
      <c r="D113" s="30" t="s">
        <v>116</v>
      </c>
      <c r="E113" s="54">
        <f>800+1850+450+1000+1000+2000</f>
        <v>7100</v>
      </c>
    </row>
    <row r="114" spans="1:5" ht="35" customHeight="1" x14ac:dyDescent="0.2">
      <c r="A114" s="30">
        <v>109</v>
      </c>
      <c r="B114" s="24" t="s">
        <v>115</v>
      </c>
      <c r="C114" s="53" t="s">
        <v>145</v>
      </c>
      <c r="D114" s="30" t="s">
        <v>116</v>
      </c>
      <c r="E114" s="54">
        <v>2832</v>
      </c>
    </row>
    <row r="115" spans="1:5" ht="35" customHeight="1" x14ac:dyDescent="0.2">
      <c r="A115" s="30">
        <v>110</v>
      </c>
      <c r="B115" s="55" t="s">
        <v>115</v>
      </c>
      <c r="C115" s="53" t="s">
        <v>13</v>
      </c>
      <c r="D115" s="30" t="s">
        <v>116</v>
      </c>
      <c r="E115" s="54">
        <v>1579</v>
      </c>
    </row>
    <row r="116" spans="1:5" ht="35" customHeight="1" x14ac:dyDescent="0.2">
      <c r="A116" s="30">
        <v>111</v>
      </c>
      <c r="B116" s="24" t="s">
        <v>115</v>
      </c>
      <c r="C116" s="53" t="s">
        <v>13</v>
      </c>
      <c r="D116" s="30" t="s">
        <v>116</v>
      </c>
      <c r="E116" s="54">
        <v>494</v>
      </c>
    </row>
    <row r="117" spans="1:5" ht="35" customHeight="1" x14ac:dyDescent="0.2">
      <c r="A117" s="30">
        <v>112</v>
      </c>
      <c r="B117" s="24" t="s">
        <v>8</v>
      </c>
      <c r="C117" s="20" t="s">
        <v>146</v>
      </c>
      <c r="D117" s="30" t="s">
        <v>116</v>
      </c>
      <c r="E117" s="31">
        <f>6208+6326</f>
        <v>12534</v>
      </c>
    </row>
    <row r="118" spans="1:5" ht="35" customHeight="1" x14ac:dyDescent="0.2">
      <c r="A118" s="30">
        <v>113</v>
      </c>
      <c r="B118" s="24" t="s">
        <v>8</v>
      </c>
      <c r="C118" s="20" t="s">
        <v>128</v>
      </c>
      <c r="D118" s="30" t="s">
        <v>116</v>
      </c>
      <c r="E118" s="31">
        <f>5664+48</f>
        <v>5712</v>
      </c>
    </row>
    <row r="119" spans="1:5" ht="35" customHeight="1" x14ac:dyDescent="0.2">
      <c r="A119" s="30">
        <v>114</v>
      </c>
      <c r="B119" s="24" t="s">
        <v>8</v>
      </c>
      <c r="C119" s="20" t="s">
        <v>147</v>
      </c>
      <c r="D119" s="30" t="s">
        <v>116</v>
      </c>
      <c r="E119" s="31">
        <f>589+22656</f>
        <v>23245</v>
      </c>
    </row>
    <row r="120" spans="1:5" ht="35" customHeight="1" x14ac:dyDescent="0.2">
      <c r="A120" s="30">
        <v>115</v>
      </c>
      <c r="B120" s="24" t="s">
        <v>8</v>
      </c>
      <c r="C120" s="20" t="s">
        <v>13</v>
      </c>
      <c r="D120" s="30" t="s">
        <v>116</v>
      </c>
      <c r="E120" s="31">
        <v>494</v>
      </c>
    </row>
    <row r="121" spans="1:5" ht="35" customHeight="1" x14ac:dyDescent="0.2">
      <c r="A121" s="30">
        <v>116</v>
      </c>
      <c r="B121" s="56" t="s">
        <v>8</v>
      </c>
      <c r="C121" s="57" t="s">
        <v>148</v>
      </c>
      <c r="D121" s="30" t="s">
        <v>116</v>
      </c>
      <c r="E121" s="58">
        <f>12254+2700</f>
        <v>14954</v>
      </c>
    </row>
    <row r="122" spans="1:5" ht="35" customHeight="1" x14ac:dyDescent="0.2">
      <c r="A122" s="30">
        <v>117</v>
      </c>
      <c r="B122" s="24" t="s">
        <v>8</v>
      </c>
      <c r="C122" s="20" t="s">
        <v>149</v>
      </c>
      <c r="D122" s="30" t="s">
        <v>116</v>
      </c>
      <c r="E122" s="31">
        <f>250+800</f>
        <v>1050</v>
      </c>
    </row>
    <row r="123" spans="1:5" ht="35" customHeight="1" x14ac:dyDescent="0.2">
      <c r="A123" s="30">
        <v>118</v>
      </c>
      <c r="B123" s="24" t="s">
        <v>8</v>
      </c>
      <c r="C123" s="20" t="s">
        <v>117</v>
      </c>
      <c r="D123" s="30" t="s">
        <v>116</v>
      </c>
      <c r="E123" s="31">
        <v>325</v>
      </c>
    </row>
    <row r="124" spans="1:5" ht="35" customHeight="1" x14ac:dyDescent="0.2">
      <c r="A124" s="30">
        <v>119</v>
      </c>
      <c r="B124" s="24" t="s">
        <v>8</v>
      </c>
      <c r="C124" s="20" t="s">
        <v>150</v>
      </c>
      <c r="D124" s="30" t="s">
        <v>116</v>
      </c>
      <c r="E124" s="31">
        <f>1555+6629</f>
        <v>8184</v>
      </c>
    </row>
    <row r="125" spans="1:5" ht="35" customHeight="1" x14ac:dyDescent="0.2">
      <c r="A125" s="30">
        <v>120</v>
      </c>
      <c r="B125" s="24" t="s">
        <v>8</v>
      </c>
      <c r="C125" s="20" t="s">
        <v>151</v>
      </c>
      <c r="D125" s="30" t="s">
        <v>116</v>
      </c>
      <c r="E125" s="31">
        <v>9720</v>
      </c>
    </row>
    <row r="126" spans="1:5" ht="35" customHeight="1" x14ac:dyDescent="0.2">
      <c r="A126" s="30">
        <v>121</v>
      </c>
      <c r="B126" s="24" t="s">
        <v>8</v>
      </c>
      <c r="C126" s="20" t="s">
        <v>73</v>
      </c>
      <c r="D126" s="30" t="s">
        <v>116</v>
      </c>
      <c r="E126" s="31">
        <v>913</v>
      </c>
    </row>
    <row r="127" spans="1:5" ht="35" customHeight="1" x14ac:dyDescent="0.2">
      <c r="A127" s="30">
        <v>122</v>
      </c>
      <c r="B127" s="24" t="s">
        <v>8</v>
      </c>
      <c r="C127" s="20" t="s">
        <v>117</v>
      </c>
      <c r="D127" s="30" t="s">
        <v>116</v>
      </c>
      <c r="E127" s="31">
        <v>325</v>
      </c>
    </row>
    <row r="128" spans="1:5" ht="35" customHeight="1" x14ac:dyDescent="0.2">
      <c r="A128" s="30">
        <v>123</v>
      </c>
      <c r="B128" s="24" t="s">
        <v>8</v>
      </c>
      <c r="C128" s="20" t="s">
        <v>152</v>
      </c>
      <c r="D128" s="30" t="s">
        <v>116</v>
      </c>
      <c r="E128" s="31">
        <f>2300+14018</f>
        <v>16318</v>
      </c>
    </row>
    <row r="129" spans="1:5" ht="35" customHeight="1" x14ac:dyDescent="0.2">
      <c r="A129" s="30">
        <v>124</v>
      </c>
      <c r="B129" s="24" t="s">
        <v>8</v>
      </c>
      <c r="C129" s="20" t="s">
        <v>153</v>
      </c>
      <c r="D129" s="30" t="s">
        <v>116</v>
      </c>
      <c r="E129" s="31">
        <f>767+3304</f>
        <v>4071</v>
      </c>
    </row>
    <row r="130" spans="1:5" ht="35" customHeight="1" x14ac:dyDescent="0.2">
      <c r="A130" s="30">
        <v>125</v>
      </c>
      <c r="B130" s="24" t="s">
        <v>8</v>
      </c>
      <c r="C130" s="20" t="s">
        <v>13</v>
      </c>
      <c r="D130" s="30" t="s">
        <v>116</v>
      </c>
      <c r="E130" s="31">
        <v>494</v>
      </c>
    </row>
    <row r="131" spans="1:5" ht="35" customHeight="1" x14ac:dyDescent="0.2">
      <c r="A131" s="30">
        <v>126</v>
      </c>
      <c r="B131" s="24" t="s">
        <v>8</v>
      </c>
      <c r="C131" s="20" t="s">
        <v>13</v>
      </c>
      <c r="D131" s="30" t="s">
        <v>116</v>
      </c>
      <c r="E131" s="31">
        <v>1600</v>
      </c>
    </row>
    <row r="132" spans="1:5" ht="35" customHeight="1" x14ac:dyDescent="0.2">
      <c r="A132" s="30">
        <v>127</v>
      </c>
      <c r="B132" s="24" t="s">
        <v>8</v>
      </c>
      <c r="C132" s="20" t="s">
        <v>149</v>
      </c>
      <c r="D132" s="30" t="s">
        <v>116</v>
      </c>
      <c r="E132" s="31">
        <v>1050</v>
      </c>
    </row>
    <row r="133" spans="1:5" ht="35" customHeight="1" x14ac:dyDescent="0.2">
      <c r="A133" s="30">
        <v>128</v>
      </c>
      <c r="B133" s="24" t="s">
        <v>8</v>
      </c>
      <c r="C133" s="20" t="s">
        <v>154</v>
      </c>
      <c r="D133" s="30" t="s">
        <v>116</v>
      </c>
      <c r="E133" s="31">
        <v>3470</v>
      </c>
    </row>
    <row r="134" spans="1:5" ht="35" customHeight="1" x14ac:dyDescent="0.2">
      <c r="A134" s="30">
        <v>129</v>
      </c>
      <c r="B134" s="24" t="s">
        <v>8</v>
      </c>
      <c r="C134" s="20" t="s">
        <v>155</v>
      </c>
      <c r="D134" s="30" t="s">
        <v>116</v>
      </c>
      <c r="E134" s="31">
        <v>5664</v>
      </c>
    </row>
    <row r="135" spans="1:5" ht="35" customHeight="1" x14ac:dyDescent="0.2">
      <c r="A135" s="30">
        <v>130</v>
      </c>
      <c r="B135" s="24" t="s">
        <v>8</v>
      </c>
      <c r="C135" s="20" t="s">
        <v>156</v>
      </c>
      <c r="D135" s="30" t="s">
        <v>116</v>
      </c>
      <c r="E135" s="31">
        <v>2380</v>
      </c>
    </row>
    <row r="136" spans="1:5" ht="35" customHeight="1" x14ac:dyDescent="0.2">
      <c r="A136" s="30">
        <v>131</v>
      </c>
      <c r="B136" s="24" t="s">
        <v>8</v>
      </c>
      <c r="C136" s="20" t="s">
        <v>88</v>
      </c>
      <c r="D136" s="30" t="s">
        <v>116</v>
      </c>
      <c r="E136" s="31">
        <v>38815</v>
      </c>
    </row>
    <row r="137" spans="1:5" ht="35" customHeight="1" x14ac:dyDescent="0.2">
      <c r="A137" s="30">
        <v>132</v>
      </c>
      <c r="B137" s="24" t="s">
        <v>8</v>
      </c>
      <c r="C137" s="20" t="s">
        <v>157</v>
      </c>
      <c r="D137" s="30" t="s">
        <v>116</v>
      </c>
      <c r="E137" s="31">
        <v>6535</v>
      </c>
    </row>
    <row r="138" spans="1:5" ht="35" customHeight="1" x14ac:dyDescent="0.2">
      <c r="A138" s="30">
        <v>133</v>
      </c>
      <c r="B138" s="24" t="s">
        <v>8</v>
      </c>
      <c r="C138" s="20" t="s">
        <v>149</v>
      </c>
      <c r="D138" s="30" t="s">
        <v>116</v>
      </c>
      <c r="E138" s="31">
        <v>960</v>
      </c>
    </row>
    <row r="139" spans="1:5" ht="35" customHeight="1" x14ac:dyDescent="0.2">
      <c r="A139" s="30">
        <v>134</v>
      </c>
      <c r="B139" s="24" t="s">
        <v>8</v>
      </c>
      <c r="C139" s="20" t="s">
        <v>117</v>
      </c>
      <c r="D139" s="30" t="s">
        <v>116</v>
      </c>
      <c r="E139" s="31">
        <v>325</v>
      </c>
    </row>
    <row r="140" spans="1:5" ht="35" customHeight="1" x14ac:dyDescent="0.2">
      <c r="A140" s="30">
        <v>135</v>
      </c>
      <c r="B140" s="24" t="s">
        <v>8</v>
      </c>
      <c r="C140" s="20" t="s">
        <v>158</v>
      </c>
      <c r="D140" s="30" t="s">
        <v>116</v>
      </c>
      <c r="E140" s="31">
        <v>12535</v>
      </c>
    </row>
    <row r="141" spans="1:5" ht="35" customHeight="1" x14ac:dyDescent="0.2">
      <c r="A141" s="30">
        <v>136</v>
      </c>
      <c r="B141" s="24" t="s">
        <v>8</v>
      </c>
      <c r="C141" s="20" t="s">
        <v>13</v>
      </c>
      <c r="D141" s="30" t="s">
        <v>116</v>
      </c>
      <c r="E141" s="31">
        <v>1567</v>
      </c>
    </row>
    <row r="142" spans="1:5" ht="35" customHeight="1" x14ac:dyDescent="0.2">
      <c r="A142" s="30">
        <v>137</v>
      </c>
      <c r="B142" s="24" t="s">
        <v>8</v>
      </c>
      <c r="C142" s="20" t="s">
        <v>159</v>
      </c>
      <c r="D142" s="30" t="s">
        <v>116</v>
      </c>
      <c r="E142" s="31">
        <v>2832</v>
      </c>
    </row>
    <row r="143" spans="1:5" ht="35" customHeight="1" x14ac:dyDescent="0.2">
      <c r="A143" s="30">
        <v>138</v>
      </c>
      <c r="B143" s="24" t="s">
        <v>8</v>
      </c>
      <c r="C143" s="20" t="s">
        <v>149</v>
      </c>
      <c r="D143" s="30" t="s">
        <v>116</v>
      </c>
      <c r="E143" s="31">
        <v>900</v>
      </c>
    </row>
    <row r="144" spans="1:5" ht="35" customHeight="1" x14ac:dyDescent="0.2">
      <c r="A144" s="30">
        <v>139</v>
      </c>
      <c r="B144" s="24" t="s">
        <v>8</v>
      </c>
      <c r="C144" s="20" t="s">
        <v>142</v>
      </c>
      <c r="D144" s="30" t="s">
        <v>116</v>
      </c>
      <c r="E144" s="31">
        <v>628</v>
      </c>
    </row>
    <row r="145" spans="1:5" ht="35" customHeight="1" x14ac:dyDescent="0.2">
      <c r="A145" s="30">
        <v>140</v>
      </c>
      <c r="B145" s="24" t="s">
        <v>8</v>
      </c>
      <c r="C145" s="20" t="s">
        <v>13</v>
      </c>
      <c r="D145" s="30" t="s">
        <v>116</v>
      </c>
      <c r="E145" s="31">
        <v>494</v>
      </c>
    </row>
    <row r="146" spans="1:5" ht="35" customHeight="1" x14ac:dyDescent="0.2">
      <c r="A146" s="30">
        <v>141</v>
      </c>
      <c r="B146" s="24" t="s">
        <v>8</v>
      </c>
      <c r="C146" s="20" t="s">
        <v>160</v>
      </c>
      <c r="D146" s="30" t="s">
        <v>116</v>
      </c>
      <c r="E146" s="31">
        <v>2300</v>
      </c>
    </row>
    <row r="147" spans="1:5" ht="35" customHeight="1" x14ac:dyDescent="0.2">
      <c r="A147" s="30">
        <v>142</v>
      </c>
      <c r="B147" s="24" t="s">
        <v>8</v>
      </c>
      <c r="C147" s="20" t="s">
        <v>161</v>
      </c>
      <c r="D147" s="30" t="s">
        <v>116</v>
      </c>
      <c r="E147" s="31">
        <v>3279</v>
      </c>
    </row>
    <row r="148" spans="1:5" ht="35" customHeight="1" x14ac:dyDescent="0.2">
      <c r="A148" s="30">
        <v>143</v>
      </c>
      <c r="B148" s="24" t="s">
        <v>8</v>
      </c>
      <c r="C148" s="20" t="s">
        <v>142</v>
      </c>
      <c r="D148" s="30" t="s">
        <v>116</v>
      </c>
      <c r="E148" s="31">
        <v>3724</v>
      </c>
    </row>
    <row r="149" spans="1:5" ht="35" customHeight="1" x14ac:dyDescent="0.2">
      <c r="A149" s="30">
        <v>144</v>
      </c>
      <c r="B149" s="24" t="s">
        <v>8</v>
      </c>
      <c r="C149" s="20" t="s">
        <v>149</v>
      </c>
      <c r="D149" s="30" t="s">
        <v>116</v>
      </c>
      <c r="E149" s="31">
        <v>216</v>
      </c>
    </row>
    <row r="150" spans="1:5" ht="35" customHeight="1" x14ac:dyDescent="0.2">
      <c r="A150" s="30">
        <v>145</v>
      </c>
      <c r="B150" s="24" t="s">
        <v>162</v>
      </c>
      <c r="C150" s="20" t="s">
        <v>163</v>
      </c>
      <c r="D150" s="30" t="s">
        <v>116</v>
      </c>
      <c r="E150" s="31">
        <v>11178</v>
      </c>
    </row>
    <row r="151" spans="1:5" ht="35" customHeight="1" x14ac:dyDescent="0.2">
      <c r="A151" s="30">
        <v>146</v>
      </c>
      <c r="B151" s="20" t="s">
        <v>164</v>
      </c>
      <c r="C151" s="59" t="s">
        <v>165</v>
      </c>
      <c r="D151" s="30" t="s">
        <v>116</v>
      </c>
      <c r="E151" s="60">
        <v>150000</v>
      </c>
    </row>
    <row r="152" spans="1:5" ht="35" customHeight="1" x14ac:dyDescent="0.2">
      <c r="A152" s="30">
        <v>147</v>
      </c>
      <c r="B152" s="20" t="s">
        <v>166</v>
      </c>
      <c r="C152" s="59" t="s">
        <v>167</v>
      </c>
      <c r="D152" s="30" t="s">
        <v>116</v>
      </c>
      <c r="E152" s="60">
        <v>40000</v>
      </c>
    </row>
    <row r="153" spans="1:5" ht="35" customHeight="1" x14ac:dyDescent="0.2">
      <c r="A153" s="30">
        <v>148</v>
      </c>
      <c r="B153" s="20" t="s">
        <v>166</v>
      </c>
      <c r="C153" s="20" t="s">
        <v>168</v>
      </c>
      <c r="D153" s="30" t="s">
        <v>116</v>
      </c>
      <c r="E153" s="60">
        <v>3566800</v>
      </c>
    </row>
    <row r="154" spans="1:5" ht="35" customHeight="1" x14ac:dyDescent="0.2">
      <c r="A154" s="30">
        <v>149</v>
      </c>
      <c r="B154" s="59" t="s">
        <v>169</v>
      </c>
      <c r="C154" s="59" t="s">
        <v>170</v>
      </c>
      <c r="D154" s="30" t="s">
        <v>116</v>
      </c>
      <c r="E154" s="61">
        <v>1006084</v>
      </c>
    </row>
    <row r="155" spans="1:5" ht="35" customHeight="1" x14ac:dyDescent="0.2">
      <c r="A155" s="30">
        <v>150</v>
      </c>
      <c r="B155" s="20" t="s">
        <v>171</v>
      </c>
      <c r="C155" s="20" t="s">
        <v>172</v>
      </c>
      <c r="D155" s="30" t="s">
        <v>116</v>
      </c>
      <c r="E155" s="60">
        <v>1945000</v>
      </c>
    </row>
    <row r="156" spans="1:5" ht="35" customHeight="1" x14ac:dyDescent="0.2">
      <c r="A156" s="30">
        <v>151</v>
      </c>
      <c r="B156" s="16" t="s">
        <v>173</v>
      </c>
      <c r="C156" s="17" t="s">
        <v>174</v>
      </c>
      <c r="D156" s="18" t="s">
        <v>175</v>
      </c>
      <c r="E156" s="19">
        <v>478797</v>
      </c>
    </row>
    <row r="157" spans="1:5" ht="35" customHeight="1" x14ac:dyDescent="0.2">
      <c r="A157" s="30">
        <v>152</v>
      </c>
      <c r="B157" s="20" t="s">
        <v>176</v>
      </c>
      <c r="C157" s="17" t="s">
        <v>177</v>
      </c>
      <c r="D157" s="18" t="s">
        <v>175</v>
      </c>
      <c r="E157" s="21">
        <v>100000</v>
      </c>
    </row>
    <row r="158" spans="1:5" ht="35" customHeight="1" x14ac:dyDescent="0.2">
      <c r="A158" s="30">
        <v>153</v>
      </c>
      <c r="B158" s="22" t="s">
        <v>178</v>
      </c>
      <c r="C158" s="17" t="s">
        <v>179</v>
      </c>
      <c r="D158" s="18" t="s">
        <v>175</v>
      </c>
      <c r="E158" s="21">
        <v>100000</v>
      </c>
    </row>
    <row r="159" spans="1:5" ht="35" customHeight="1" x14ac:dyDescent="0.2">
      <c r="A159" s="30">
        <v>154</v>
      </c>
      <c r="B159" s="23" t="s">
        <v>180</v>
      </c>
      <c r="C159" s="17" t="s">
        <v>181</v>
      </c>
      <c r="D159" s="18" t="s">
        <v>175</v>
      </c>
      <c r="E159" s="21">
        <v>100000</v>
      </c>
    </row>
    <row r="160" spans="1:5" ht="35" customHeight="1" x14ac:dyDescent="0.2">
      <c r="A160" s="30">
        <v>155</v>
      </c>
      <c r="B160" s="23" t="s">
        <v>182</v>
      </c>
      <c r="C160" s="17" t="s">
        <v>177</v>
      </c>
      <c r="D160" s="18" t="s">
        <v>175</v>
      </c>
      <c r="E160" s="21">
        <v>500000</v>
      </c>
    </row>
    <row r="161" spans="1:5" ht="35" customHeight="1" x14ac:dyDescent="0.2">
      <c r="A161" s="30">
        <v>156</v>
      </c>
      <c r="B161" s="24" t="s">
        <v>115</v>
      </c>
      <c r="C161" s="24" t="s">
        <v>13</v>
      </c>
      <c r="D161" s="30" t="s">
        <v>183</v>
      </c>
      <c r="E161" s="54">
        <f>3461+494</f>
        <v>3955</v>
      </c>
    </row>
    <row r="162" spans="1:5" ht="35" customHeight="1" x14ac:dyDescent="0.2">
      <c r="A162" s="30">
        <v>157</v>
      </c>
      <c r="B162" s="24" t="s">
        <v>115</v>
      </c>
      <c r="C162" s="24" t="s">
        <v>184</v>
      </c>
      <c r="D162" s="30" t="s">
        <v>183</v>
      </c>
      <c r="E162" s="54">
        <v>5664</v>
      </c>
    </row>
    <row r="163" spans="1:5" ht="35" customHeight="1" x14ac:dyDescent="0.2">
      <c r="A163" s="30">
        <v>158</v>
      </c>
      <c r="B163" s="24" t="s">
        <v>115</v>
      </c>
      <c r="C163" s="24" t="s">
        <v>185</v>
      </c>
      <c r="D163" s="30" t="s">
        <v>183</v>
      </c>
      <c r="E163" s="54">
        <v>2832</v>
      </c>
    </row>
    <row r="164" spans="1:5" ht="35" customHeight="1" x14ac:dyDescent="0.2">
      <c r="A164" s="30">
        <v>159</v>
      </c>
      <c r="B164" s="24" t="s">
        <v>115</v>
      </c>
      <c r="C164" s="24" t="s">
        <v>186</v>
      </c>
      <c r="D164" s="30" t="s">
        <v>183</v>
      </c>
      <c r="E164" s="54">
        <v>3259</v>
      </c>
    </row>
    <row r="165" spans="1:5" ht="35" customHeight="1" x14ac:dyDescent="0.2">
      <c r="A165" s="30">
        <v>160</v>
      </c>
      <c r="B165" s="24" t="s">
        <v>115</v>
      </c>
      <c r="C165" s="24" t="s">
        <v>187</v>
      </c>
      <c r="D165" s="30" t="s">
        <v>183</v>
      </c>
      <c r="E165" s="54">
        <v>9953</v>
      </c>
    </row>
    <row r="166" spans="1:5" ht="35" customHeight="1" x14ac:dyDescent="0.2">
      <c r="A166" s="30">
        <v>161</v>
      </c>
      <c r="B166" s="24" t="s">
        <v>115</v>
      </c>
      <c r="C166" s="24" t="s">
        <v>121</v>
      </c>
      <c r="D166" s="30" t="s">
        <v>183</v>
      </c>
      <c r="E166" s="54">
        <f>11328+2832</f>
        <v>14160</v>
      </c>
    </row>
    <row r="167" spans="1:5" ht="35" customHeight="1" x14ac:dyDescent="0.2">
      <c r="A167" s="30">
        <v>162</v>
      </c>
      <c r="B167" s="24" t="s">
        <v>115</v>
      </c>
      <c r="C167" s="24" t="s">
        <v>188</v>
      </c>
      <c r="D167" s="30" t="s">
        <v>183</v>
      </c>
      <c r="E167" s="54">
        <f>2832+722+649</f>
        <v>4203</v>
      </c>
    </row>
    <row r="168" spans="1:5" ht="35" customHeight="1" x14ac:dyDescent="0.2">
      <c r="A168" s="30">
        <v>163</v>
      </c>
      <c r="B168" s="24" t="s">
        <v>115</v>
      </c>
      <c r="C168" s="24" t="s">
        <v>128</v>
      </c>
      <c r="D168" s="30" t="s">
        <v>183</v>
      </c>
      <c r="E168" s="54">
        <v>11328</v>
      </c>
    </row>
    <row r="169" spans="1:5" ht="35" customHeight="1" x14ac:dyDescent="0.2">
      <c r="A169" s="30">
        <v>164</v>
      </c>
      <c r="B169" s="24" t="s">
        <v>115</v>
      </c>
      <c r="C169" s="24" t="s">
        <v>13</v>
      </c>
      <c r="D169" s="30" t="s">
        <v>183</v>
      </c>
      <c r="E169" s="54">
        <v>494</v>
      </c>
    </row>
    <row r="170" spans="1:5" ht="35" customHeight="1" x14ac:dyDescent="0.2">
      <c r="A170" s="30">
        <v>165</v>
      </c>
      <c r="B170" s="24" t="s">
        <v>115</v>
      </c>
      <c r="C170" s="24" t="s">
        <v>189</v>
      </c>
      <c r="D170" s="30" t="s">
        <v>183</v>
      </c>
      <c r="E170" s="54">
        <f>5664+15187+19997+15059</f>
        <v>55907</v>
      </c>
    </row>
    <row r="171" spans="1:5" ht="35" customHeight="1" x14ac:dyDescent="0.2">
      <c r="A171" s="30">
        <v>166</v>
      </c>
      <c r="B171" s="24" t="s">
        <v>115</v>
      </c>
      <c r="C171" s="24" t="s">
        <v>190</v>
      </c>
      <c r="D171" s="30" t="s">
        <v>183</v>
      </c>
      <c r="E171" s="54">
        <v>4602</v>
      </c>
    </row>
    <row r="172" spans="1:5" ht="35" customHeight="1" x14ac:dyDescent="0.2">
      <c r="A172" s="30">
        <v>167</v>
      </c>
      <c r="B172" s="24" t="s">
        <v>115</v>
      </c>
      <c r="C172" s="24" t="s">
        <v>186</v>
      </c>
      <c r="D172" s="30" t="s">
        <v>183</v>
      </c>
      <c r="E172" s="54">
        <f>6282+3141</f>
        <v>9423</v>
      </c>
    </row>
    <row r="173" spans="1:5" ht="35" customHeight="1" x14ac:dyDescent="0.2">
      <c r="A173" s="30">
        <v>168</v>
      </c>
      <c r="B173" s="24" t="s">
        <v>115</v>
      </c>
      <c r="C173" s="24" t="s">
        <v>13</v>
      </c>
      <c r="D173" s="30" t="s">
        <v>183</v>
      </c>
      <c r="E173" s="54">
        <v>1483</v>
      </c>
    </row>
    <row r="174" spans="1:5" ht="35" customHeight="1" x14ac:dyDescent="0.2">
      <c r="A174" s="30">
        <v>169</v>
      </c>
      <c r="B174" s="24" t="s">
        <v>115</v>
      </c>
      <c r="C174" s="24" t="s">
        <v>191</v>
      </c>
      <c r="D174" s="30" t="s">
        <v>183</v>
      </c>
      <c r="E174" s="54">
        <f>612+612</f>
        <v>1224</v>
      </c>
    </row>
    <row r="175" spans="1:5" ht="35" customHeight="1" x14ac:dyDescent="0.2">
      <c r="A175" s="30">
        <v>170</v>
      </c>
      <c r="B175" s="24" t="s">
        <v>115</v>
      </c>
      <c r="C175" s="24" t="s">
        <v>13</v>
      </c>
      <c r="D175" s="30" t="s">
        <v>183</v>
      </c>
      <c r="E175" s="54">
        <f>1386+5075+10657+817+817+11647+4633+3813+817+817+2288+7612+3117+7907+817+5329+802+4572+802+3813+802+1533+1525+802+802+802+1386+6344+3813+5405+802+802+13200+802+802+802+13702+6090+4572+802+3117+3813+802+7612+1533+7907+802+802+802+1525+3050+1097</f>
        <v>175990</v>
      </c>
    </row>
    <row r="176" spans="1:5" ht="35" customHeight="1" x14ac:dyDescent="0.2">
      <c r="A176" s="30">
        <v>171</v>
      </c>
      <c r="B176" s="24" t="s">
        <v>115</v>
      </c>
      <c r="C176" s="24" t="s">
        <v>192</v>
      </c>
      <c r="D176" s="30" t="s">
        <v>183</v>
      </c>
      <c r="E176" s="54">
        <v>2832</v>
      </c>
    </row>
    <row r="177" spans="1:5" ht="35" customHeight="1" x14ac:dyDescent="0.2">
      <c r="A177" s="30">
        <v>172</v>
      </c>
      <c r="B177" s="24" t="s">
        <v>115</v>
      </c>
      <c r="C177" s="24" t="s">
        <v>193</v>
      </c>
      <c r="D177" s="30" t="s">
        <v>183</v>
      </c>
      <c r="E177" s="54">
        <v>8458</v>
      </c>
    </row>
    <row r="178" spans="1:5" ht="35" customHeight="1" x14ac:dyDescent="0.2">
      <c r="A178" s="30">
        <v>173</v>
      </c>
      <c r="B178" s="62" t="s">
        <v>169</v>
      </c>
      <c r="C178" s="63" t="s">
        <v>170</v>
      </c>
      <c r="D178" s="30" t="s">
        <v>183</v>
      </c>
      <c r="E178" s="64">
        <v>543133</v>
      </c>
    </row>
    <row r="179" spans="1:5" ht="35" customHeight="1" x14ac:dyDescent="0.2">
      <c r="A179" s="30">
        <v>174</v>
      </c>
      <c r="B179" s="62" t="s">
        <v>194</v>
      </c>
      <c r="C179" s="63" t="s">
        <v>195</v>
      </c>
      <c r="D179" s="30" t="s">
        <v>183</v>
      </c>
      <c r="E179" s="64">
        <v>106120</v>
      </c>
    </row>
    <row r="180" spans="1:5" ht="35" customHeight="1" x14ac:dyDescent="0.2">
      <c r="A180" s="30">
        <v>175</v>
      </c>
      <c r="B180" s="24" t="s">
        <v>114</v>
      </c>
      <c r="C180" s="25" t="s">
        <v>196</v>
      </c>
      <c r="D180" s="26" t="s">
        <v>183</v>
      </c>
      <c r="E180" s="21">
        <v>412322</v>
      </c>
    </row>
    <row r="181" spans="1:5" ht="35" customHeight="1" x14ac:dyDescent="0.2">
      <c r="A181" s="30">
        <v>176</v>
      </c>
      <c r="B181" s="24" t="s">
        <v>197</v>
      </c>
      <c r="C181" s="24" t="s">
        <v>198</v>
      </c>
      <c r="D181" s="26" t="s">
        <v>183</v>
      </c>
      <c r="E181" s="27">
        <v>210000</v>
      </c>
    </row>
    <row r="182" spans="1:5" ht="35" customHeight="1" x14ac:dyDescent="0.2">
      <c r="A182" s="30">
        <v>177</v>
      </c>
      <c r="B182" s="23" t="s">
        <v>199</v>
      </c>
      <c r="C182" s="25" t="s">
        <v>200</v>
      </c>
      <c r="D182" s="26" t="s">
        <v>183</v>
      </c>
      <c r="E182" s="27">
        <v>500000</v>
      </c>
    </row>
    <row r="183" spans="1:5" ht="35" customHeight="1" x14ac:dyDescent="0.2">
      <c r="A183" s="30">
        <v>178</v>
      </c>
      <c r="B183" s="23" t="s">
        <v>199</v>
      </c>
      <c r="C183" s="25" t="s">
        <v>200</v>
      </c>
      <c r="D183" s="26" t="s">
        <v>183</v>
      </c>
      <c r="E183" s="27">
        <v>100000</v>
      </c>
    </row>
    <row r="184" spans="1:5" ht="35" customHeight="1" x14ac:dyDescent="0.2">
      <c r="A184" s="30">
        <v>179</v>
      </c>
      <c r="B184" s="25" t="s">
        <v>201</v>
      </c>
      <c r="C184" s="25" t="s">
        <v>202</v>
      </c>
      <c r="D184" s="26" t="s">
        <v>183</v>
      </c>
      <c r="E184" s="27">
        <v>220667</v>
      </c>
    </row>
    <row r="185" spans="1:5" ht="35" customHeight="1" x14ac:dyDescent="0.2">
      <c r="A185" s="30">
        <v>180</v>
      </c>
      <c r="B185" s="25" t="s">
        <v>199</v>
      </c>
      <c r="C185" s="25" t="s">
        <v>203</v>
      </c>
      <c r="D185" s="26" t="s">
        <v>183</v>
      </c>
      <c r="E185" s="27">
        <v>250000</v>
      </c>
    </row>
    <row r="186" spans="1:5" ht="35" customHeight="1" x14ac:dyDescent="0.2">
      <c r="A186" s="30">
        <v>181</v>
      </c>
      <c r="B186" s="25" t="s">
        <v>204</v>
      </c>
      <c r="C186" s="25" t="s">
        <v>205</v>
      </c>
      <c r="D186" s="26" t="s">
        <v>183</v>
      </c>
      <c r="E186" s="28">
        <v>497759</v>
      </c>
    </row>
    <row r="187" spans="1:5" ht="35" customHeight="1" x14ac:dyDescent="0.2">
      <c r="A187" s="30">
        <v>182</v>
      </c>
      <c r="B187" s="25" t="s">
        <v>206</v>
      </c>
      <c r="C187" s="25" t="s">
        <v>207</v>
      </c>
      <c r="D187" s="26" t="s">
        <v>183</v>
      </c>
      <c r="E187" s="27">
        <v>75000</v>
      </c>
    </row>
    <row r="188" spans="1:5" ht="35" customHeight="1" x14ac:dyDescent="0.2">
      <c r="A188" s="30">
        <v>183</v>
      </c>
      <c r="B188" s="25" t="s">
        <v>208</v>
      </c>
      <c r="C188" s="25" t="s">
        <v>209</v>
      </c>
      <c r="D188" s="26" t="s">
        <v>183</v>
      </c>
      <c r="E188" s="27">
        <v>250000</v>
      </c>
    </row>
    <row r="189" spans="1:5" ht="35" customHeight="1" x14ac:dyDescent="0.2">
      <c r="A189" s="30">
        <v>184</v>
      </c>
      <c r="B189" s="12" t="s">
        <v>210</v>
      </c>
      <c r="C189" s="25" t="s">
        <v>113</v>
      </c>
      <c r="D189" s="26" t="s">
        <v>183</v>
      </c>
      <c r="E189" s="26">
        <v>1843143</v>
      </c>
    </row>
    <row r="190" spans="1:5" ht="35" customHeight="1" x14ac:dyDescent="0.2">
      <c r="A190" s="30">
        <v>185</v>
      </c>
      <c r="B190" s="24" t="s">
        <v>115</v>
      </c>
      <c r="C190" s="24" t="s">
        <v>211</v>
      </c>
      <c r="D190" s="30" t="s">
        <v>212</v>
      </c>
      <c r="E190" s="31">
        <v>494</v>
      </c>
    </row>
    <row r="191" spans="1:5" ht="35" customHeight="1" x14ac:dyDescent="0.2">
      <c r="A191" s="30">
        <v>186</v>
      </c>
      <c r="B191" s="24" t="s">
        <v>115</v>
      </c>
      <c r="C191" s="49" t="s">
        <v>213</v>
      </c>
      <c r="D191" s="30" t="s">
        <v>212</v>
      </c>
      <c r="E191" s="31">
        <v>4045</v>
      </c>
    </row>
    <row r="192" spans="1:5" ht="35" customHeight="1" x14ac:dyDescent="0.2">
      <c r="A192" s="30">
        <v>187</v>
      </c>
      <c r="B192" s="24" t="s">
        <v>115</v>
      </c>
      <c r="C192" s="49" t="s">
        <v>214</v>
      </c>
      <c r="D192" s="30" t="s">
        <v>212</v>
      </c>
      <c r="E192" s="31">
        <v>14160</v>
      </c>
    </row>
    <row r="193" spans="1:5" ht="35" customHeight="1" x14ac:dyDescent="0.2">
      <c r="A193" s="30">
        <v>188</v>
      </c>
      <c r="B193" s="24" t="s">
        <v>115</v>
      </c>
      <c r="C193" s="49" t="s">
        <v>215</v>
      </c>
      <c r="D193" s="30" t="s">
        <v>212</v>
      </c>
      <c r="E193" s="31">
        <v>1180</v>
      </c>
    </row>
    <row r="194" spans="1:5" ht="35" customHeight="1" x14ac:dyDescent="0.2">
      <c r="A194" s="30">
        <v>189</v>
      </c>
      <c r="B194" s="24" t="s">
        <v>115</v>
      </c>
      <c r="C194" s="49" t="s">
        <v>215</v>
      </c>
      <c r="D194" s="30" t="s">
        <v>212</v>
      </c>
      <c r="E194" s="31">
        <v>1180</v>
      </c>
    </row>
    <row r="195" spans="1:5" ht="35" customHeight="1" x14ac:dyDescent="0.2">
      <c r="A195" s="30">
        <v>190</v>
      </c>
      <c r="B195" s="24" t="s">
        <v>115</v>
      </c>
      <c r="C195" s="49" t="s">
        <v>213</v>
      </c>
      <c r="D195" s="30" t="s">
        <v>212</v>
      </c>
      <c r="E195" s="31">
        <v>3304</v>
      </c>
    </row>
    <row r="196" spans="1:5" ht="35" customHeight="1" x14ac:dyDescent="0.2">
      <c r="A196" s="30">
        <v>191</v>
      </c>
      <c r="B196" s="24" t="s">
        <v>115</v>
      </c>
      <c r="C196" s="49" t="s">
        <v>214</v>
      </c>
      <c r="D196" s="30" t="s">
        <v>212</v>
      </c>
      <c r="E196" s="31">
        <v>8496</v>
      </c>
    </row>
    <row r="197" spans="1:5" ht="35" customHeight="1" x14ac:dyDescent="0.2">
      <c r="A197" s="30">
        <v>192</v>
      </c>
      <c r="B197" s="24" t="s">
        <v>115</v>
      </c>
      <c r="C197" s="49" t="s">
        <v>214</v>
      </c>
      <c r="D197" s="30" t="s">
        <v>212</v>
      </c>
      <c r="E197" s="31">
        <v>2832</v>
      </c>
    </row>
    <row r="198" spans="1:5" ht="35" customHeight="1" x14ac:dyDescent="0.2">
      <c r="A198" s="30">
        <v>193</v>
      </c>
      <c r="B198" s="24" t="s">
        <v>115</v>
      </c>
      <c r="C198" s="49" t="s">
        <v>216</v>
      </c>
      <c r="D198" s="30" t="s">
        <v>212</v>
      </c>
      <c r="E198" s="31">
        <v>589</v>
      </c>
    </row>
    <row r="199" spans="1:5" ht="35" customHeight="1" x14ac:dyDescent="0.2">
      <c r="A199" s="30">
        <v>194</v>
      </c>
      <c r="B199" s="24" t="s">
        <v>115</v>
      </c>
      <c r="C199" s="24" t="s">
        <v>217</v>
      </c>
      <c r="D199" s="30" t="s">
        <v>212</v>
      </c>
      <c r="E199" s="31">
        <v>30025</v>
      </c>
    </row>
    <row r="200" spans="1:5" ht="35" customHeight="1" x14ac:dyDescent="0.2">
      <c r="A200" s="30">
        <v>195</v>
      </c>
      <c r="B200" s="24" t="s">
        <v>115</v>
      </c>
      <c r="C200" s="49" t="s">
        <v>215</v>
      </c>
      <c r="D200" s="30" t="s">
        <v>212</v>
      </c>
      <c r="E200" s="31">
        <v>2950</v>
      </c>
    </row>
    <row r="201" spans="1:5" ht="35" customHeight="1" x14ac:dyDescent="0.2">
      <c r="A201" s="30">
        <v>196</v>
      </c>
      <c r="B201" s="24" t="s">
        <v>115</v>
      </c>
      <c r="C201" s="24" t="s">
        <v>218</v>
      </c>
      <c r="D201" s="30" t="s">
        <v>212</v>
      </c>
      <c r="E201" s="31">
        <v>80589</v>
      </c>
    </row>
    <row r="202" spans="1:5" ht="35" customHeight="1" x14ac:dyDescent="0.2">
      <c r="A202" s="30">
        <v>197</v>
      </c>
      <c r="B202" s="24" t="s">
        <v>115</v>
      </c>
      <c r="C202" s="49" t="s">
        <v>214</v>
      </c>
      <c r="D202" s="30" t="s">
        <v>212</v>
      </c>
      <c r="E202" s="31">
        <v>3481</v>
      </c>
    </row>
    <row r="203" spans="1:5" ht="35" customHeight="1" x14ac:dyDescent="0.2">
      <c r="A203" s="30">
        <v>198</v>
      </c>
      <c r="B203" s="24" t="s">
        <v>115</v>
      </c>
      <c r="C203" s="24" t="s">
        <v>29</v>
      </c>
      <c r="D203" s="30" t="s">
        <v>212</v>
      </c>
      <c r="E203" s="31">
        <v>1400</v>
      </c>
    </row>
    <row r="204" spans="1:5" ht="35" customHeight="1" x14ac:dyDescent="0.2">
      <c r="A204" s="30">
        <v>199</v>
      </c>
      <c r="B204" s="24" t="s">
        <v>115</v>
      </c>
      <c r="C204" s="24" t="s">
        <v>29</v>
      </c>
      <c r="D204" s="30" t="s">
        <v>212</v>
      </c>
      <c r="E204" s="31">
        <v>1400</v>
      </c>
    </row>
    <row r="205" spans="1:5" ht="35" customHeight="1" x14ac:dyDescent="0.2">
      <c r="A205" s="30">
        <v>200</v>
      </c>
      <c r="B205" s="24" t="s">
        <v>115</v>
      </c>
      <c r="C205" s="24" t="s">
        <v>29</v>
      </c>
      <c r="D205" s="30" t="s">
        <v>212</v>
      </c>
      <c r="E205" s="31">
        <v>1400</v>
      </c>
    </row>
    <row r="206" spans="1:5" ht="35" customHeight="1" x14ac:dyDescent="0.2">
      <c r="A206" s="30">
        <v>201</v>
      </c>
      <c r="B206" s="24" t="s">
        <v>115</v>
      </c>
      <c r="C206" s="24" t="s">
        <v>29</v>
      </c>
      <c r="D206" s="30" t="s">
        <v>212</v>
      </c>
      <c r="E206" s="31">
        <v>1400</v>
      </c>
    </row>
    <row r="207" spans="1:5" ht="35" customHeight="1" x14ac:dyDescent="0.2">
      <c r="A207" s="30">
        <v>202</v>
      </c>
      <c r="B207" s="24" t="s">
        <v>115</v>
      </c>
      <c r="C207" s="24" t="s">
        <v>29</v>
      </c>
      <c r="D207" s="30" t="s">
        <v>212</v>
      </c>
      <c r="E207" s="31">
        <v>1400</v>
      </c>
    </row>
    <row r="208" spans="1:5" ht="35" customHeight="1" x14ac:dyDescent="0.2">
      <c r="A208" s="30">
        <v>203</v>
      </c>
      <c r="B208" s="24" t="s">
        <v>115</v>
      </c>
      <c r="C208" s="24" t="s">
        <v>219</v>
      </c>
      <c r="D208" s="30" t="s">
        <v>212</v>
      </c>
      <c r="E208" s="31">
        <v>1850</v>
      </c>
    </row>
    <row r="209" spans="1:5" ht="35" customHeight="1" x14ac:dyDescent="0.2">
      <c r="A209" s="30">
        <v>204</v>
      </c>
      <c r="B209" s="24" t="s">
        <v>115</v>
      </c>
      <c r="C209" s="49" t="s">
        <v>220</v>
      </c>
      <c r="D209" s="30" t="s">
        <v>212</v>
      </c>
      <c r="E209" s="31">
        <v>708</v>
      </c>
    </row>
    <row r="210" spans="1:5" ht="35" customHeight="1" x14ac:dyDescent="0.2">
      <c r="A210" s="30">
        <v>205</v>
      </c>
      <c r="B210" s="24" t="s">
        <v>115</v>
      </c>
      <c r="C210" s="24" t="s">
        <v>218</v>
      </c>
      <c r="D210" s="30" t="s">
        <v>212</v>
      </c>
      <c r="E210" s="31">
        <v>104955</v>
      </c>
    </row>
    <row r="211" spans="1:5" ht="35" customHeight="1" x14ac:dyDescent="0.2">
      <c r="A211" s="30">
        <v>206</v>
      </c>
      <c r="B211" s="24" t="s">
        <v>115</v>
      </c>
      <c r="C211" s="49" t="s">
        <v>214</v>
      </c>
      <c r="D211" s="30" t="s">
        <v>212</v>
      </c>
      <c r="E211" s="31">
        <v>2832</v>
      </c>
    </row>
    <row r="212" spans="1:5" ht="35" customHeight="1" x14ac:dyDescent="0.2">
      <c r="A212" s="30">
        <v>207</v>
      </c>
      <c r="B212" s="24" t="s">
        <v>115</v>
      </c>
      <c r="C212" s="24" t="s">
        <v>211</v>
      </c>
      <c r="D212" s="30" t="s">
        <v>212</v>
      </c>
      <c r="E212" s="31">
        <v>5017</v>
      </c>
    </row>
    <row r="213" spans="1:5" ht="35" customHeight="1" x14ac:dyDescent="0.2">
      <c r="A213" s="30">
        <v>208</v>
      </c>
      <c r="B213" s="24" t="s">
        <v>115</v>
      </c>
      <c r="C213" s="24" t="s">
        <v>211</v>
      </c>
      <c r="D213" s="30" t="s">
        <v>212</v>
      </c>
      <c r="E213" s="31">
        <v>494</v>
      </c>
    </row>
    <row r="214" spans="1:5" ht="35" customHeight="1" x14ac:dyDescent="0.2">
      <c r="A214" s="30">
        <v>209</v>
      </c>
      <c r="B214" s="24" t="s">
        <v>115</v>
      </c>
      <c r="C214" s="24" t="s">
        <v>221</v>
      </c>
      <c r="D214" s="30" t="s">
        <v>212</v>
      </c>
      <c r="E214" s="31">
        <v>1909</v>
      </c>
    </row>
    <row r="215" spans="1:5" ht="35" customHeight="1" x14ac:dyDescent="0.2">
      <c r="A215" s="30">
        <v>210</v>
      </c>
      <c r="B215" s="24" t="s">
        <v>115</v>
      </c>
      <c r="C215" s="24" t="s">
        <v>222</v>
      </c>
      <c r="D215" s="30" t="s">
        <v>212</v>
      </c>
      <c r="E215" s="31">
        <v>26523</v>
      </c>
    </row>
    <row r="216" spans="1:5" ht="35" customHeight="1" x14ac:dyDescent="0.2">
      <c r="A216" s="30">
        <v>211</v>
      </c>
      <c r="B216" s="24" t="s">
        <v>115</v>
      </c>
      <c r="C216" s="24" t="s">
        <v>223</v>
      </c>
      <c r="D216" s="30" t="s">
        <v>212</v>
      </c>
      <c r="E216" s="31">
        <v>3068</v>
      </c>
    </row>
    <row r="217" spans="1:5" ht="35" customHeight="1" x14ac:dyDescent="0.2">
      <c r="A217" s="30">
        <v>212</v>
      </c>
      <c r="B217" s="24" t="s">
        <v>115</v>
      </c>
      <c r="C217" s="65"/>
      <c r="D217" s="30" t="s">
        <v>212</v>
      </c>
      <c r="E217" s="31">
        <v>4</v>
      </c>
    </row>
    <row r="218" spans="1:5" ht="35" customHeight="1" x14ac:dyDescent="0.2">
      <c r="A218" s="30">
        <v>213</v>
      </c>
      <c r="B218" s="24" t="s">
        <v>115</v>
      </c>
      <c r="C218" s="66" t="s">
        <v>224</v>
      </c>
      <c r="D218" s="30" t="s">
        <v>212</v>
      </c>
      <c r="E218" s="31">
        <v>5310</v>
      </c>
    </row>
    <row r="219" spans="1:5" ht="35" customHeight="1" x14ac:dyDescent="0.2">
      <c r="A219" s="30">
        <v>214</v>
      </c>
      <c r="B219" s="24" t="s">
        <v>115</v>
      </c>
      <c r="C219" s="24" t="s">
        <v>225</v>
      </c>
      <c r="D219" s="30" t="s">
        <v>212</v>
      </c>
      <c r="E219" s="31">
        <v>236</v>
      </c>
    </row>
    <row r="220" spans="1:5" ht="35" customHeight="1" x14ac:dyDescent="0.2">
      <c r="A220" s="30">
        <v>215</v>
      </c>
      <c r="B220" s="24" t="s">
        <v>115</v>
      </c>
      <c r="C220" s="24" t="s">
        <v>226</v>
      </c>
      <c r="D220" s="30" t="s">
        <v>212</v>
      </c>
      <c r="E220" s="31">
        <v>354</v>
      </c>
    </row>
    <row r="221" spans="1:5" ht="35" customHeight="1" x14ac:dyDescent="0.2">
      <c r="A221" s="30">
        <v>216</v>
      </c>
      <c r="B221" s="24" t="s">
        <v>115</v>
      </c>
      <c r="C221" s="24" t="s">
        <v>227</v>
      </c>
      <c r="D221" s="30" t="s">
        <v>212</v>
      </c>
      <c r="E221" s="31">
        <v>14774</v>
      </c>
    </row>
    <row r="222" spans="1:5" ht="35" customHeight="1" x14ac:dyDescent="0.2">
      <c r="A222" s="30">
        <v>217</v>
      </c>
      <c r="B222" s="24" t="s">
        <v>115</v>
      </c>
      <c r="C222" s="49" t="s">
        <v>214</v>
      </c>
      <c r="D222" s="30" t="s">
        <v>212</v>
      </c>
      <c r="E222" s="31">
        <v>2832</v>
      </c>
    </row>
    <row r="223" spans="1:5" ht="35" customHeight="1" x14ac:dyDescent="0.2">
      <c r="A223" s="30">
        <v>218</v>
      </c>
      <c r="B223" s="24" t="s">
        <v>115</v>
      </c>
      <c r="C223" s="24" t="s">
        <v>228</v>
      </c>
      <c r="D223" s="30" t="s">
        <v>212</v>
      </c>
      <c r="E223" s="31">
        <v>2964</v>
      </c>
    </row>
    <row r="224" spans="1:5" ht="35" customHeight="1" x14ac:dyDescent="0.2">
      <c r="A224" s="30">
        <v>219</v>
      </c>
      <c r="B224" s="24" t="s">
        <v>115</v>
      </c>
      <c r="C224" s="24" t="s">
        <v>229</v>
      </c>
      <c r="D224" s="30" t="s">
        <v>212</v>
      </c>
      <c r="E224" s="31">
        <v>1000</v>
      </c>
    </row>
    <row r="225" spans="1:5" ht="35" customHeight="1" x14ac:dyDescent="0.2">
      <c r="A225" s="30">
        <v>220</v>
      </c>
      <c r="B225" s="24" t="s">
        <v>115</v>
      </c>
      <c r="C225" s="24" t="s">
        <v>229</v>
      </c>
      <c r="D225" s="30" t="s">
        <v>212</v>
      </c>
      <c r="E225" s="31">
        <v>1000</v>
      </c>
    </row>
    <row r="226" spans="1:5" ht="35" customHeight="1" x14ac:dyDescent="0.2">
      <c r="A226" s="30">
        <v>221</v>
      </c>
      <c r="B226" s="24" t="s">
        <v>115</v>
      </c>
      <c r="C226" s="24" t="s">
        <v>230</v>
      </c>
      <c r="D226" s="30" t="s">
        <v>212</v>
      </c>
      <c r="E226" s="31">
        <v>8703</v>
      </c>
    </row>
    <row r="227" spans="1:5" ht="35" customHeight="1" x14ac:dyDescent="0.2">
      <c r="A227" s="30">
        <v>222</v>
      </c>
      <c r="B227" s="24" t="s">
        <v>115</v>
      </c>
      <c r="C227" s="24" t="s">
        <v>228</v>
      </c>
      <c r="D227" s="30" t="s">
        <v>212</v>
      </c>
      <c r="E227" s="31">
        <v>2281</v>
      </c>
    </row>
    <row r="228" spans="1:5" ht="35" customHeight="1" x14ac:dyDescent="0.2">
      <c r="A228" s="30">
        <v>223</v>
      </c>
      <c r="B228" s="24" t="s">
        <v>115</v>
      </c>
      <c r="C228" s="24" t="s">
        <v>231</v>
      </c>
      <c r="D228" s="30" t="s">
        <v>212</v>
      </c>
      <c r="E228" s="31">
        <v>14762</v>
      </c>
    </row>
    <row r="229" spans="1:5" ht="35" customHeight="1" x14ac:dyDescent="0.2">
      <c r="A229" s="30">
        <v>224</v>
      </c>
      <c r="B229" s="24" t="s">
        <v>115</v>
      </c>
      <c r="C229" s="24" t="s">
        <v>229</v>
      </c>
      <c r="D229" s="30" t="s">
        <v>212</v>
      </c>
      <c r="E229" s="31">
        <v>1000</v>
      </c>
    </row>
    <row r="230" spans="1:5" ht="35" customHeight="1" x14ac:dyDescent="0.2">
      <c r="A230" s="30">
        <v>225</v>
      </c>
      <c r="B230" s="24" t="s">
        <v>115</v>
      </c>
      <c r="C230" s="24" t="s">
        <v>211</v>
      </c>
      <c r="D230" s="30" t="s">
        <v>212</v>
      </c>
      <c r="E230" s="31">
        <v>2273</v>
      </c>
    </row>
    <row r="231" spans="1:5" ht="35" customHeight="1" x14ac:dyDescent="0.2">
      <c r="A231" s="30">
        <v>226</v>
      </c>
      <c r="B231" s="24" t="s">
        <v>115</v>
      </c>
      <c r="C231" s="24" t="s">
        <v>229</v>
      </c>
      <c r="D231" s="30" t="s">
        <v>212</v>
      </c>
      <c r="E231" s="31">
        <v>1000</v>
      </c>
    </row>
    <row r="232" spans="1:5" ht="35" customHeight="1" x14ac:dyDescent="0.2">
      <c r="A232" s="30">
        <v>227</v>
      </c>
      <c r="B232" s="24" t="s">
        <v>115</v>
      </c>
      <c r="C232" s="49" t="s">
        <v>214</v>
      </c>
      <c r="D232" s="30" t="s">
        <v>212</v>
      </c>
      <c r="E232" s="31">
        <v>25488</v>
      </c>
    </row>
    <row r="233" spans="1:5" ht="35" customHeight="1" x14ac:dyDescent="0.2">
      <c r="A233" s="30">
        <v>228</v>
      </c>
      <c r="B233" s="24" t="s">
        <v>115</v>
      </c>
      <c r="C233" s="24" t="s">
        <v>219</v>
      </c>
      <c r="D233" s="30" t="s">
        <v>212</v>
      </c>
      <c r="E233" s="31">
        <v>1850</v>
      </c>
    </row>
    <row r="234" spans="1:5" ht="35" customHeight="1" x14ac:dyDescent="0.2">
      <c r="A234" s="30">
        <v>229</v>
      </c>
      <c r="B234" s="24" t="s">
        <v>115</v>
      </c>
      <c r="C234" s="49" t="s">
        <v>214</v>
      </c>
      <c r="D234" s="30" t="s">
        <v>212</v>
      </c>
      <c r="E234" s="31">
        <v>4482</v>
      </c>
    </row>
    <row r="235" spans="1:5" ht="35" customHeight="1" x14ac:dyDescent="0.2">
      <c r="A235" s="30">
        <v>230</v>
      </c>
      <c r="B235" s="24" t="s">
        <v>115</v>
      </c>
      <c r="C235" s="24" t="s">
        <v>229</v>
      </c>
      <c r="D235" s="30" t="s">
        <v>212</v>
      </c>
      <c r="E235" s="31">
        <v>1000</v>
      </c>
    </row>
    <row r="236" spans="1:5" ht="35" customHeight="1" x14ac:dyDescent="0.2">
      <c r="A236" s="30">
        <v>231</v>
      </c>
      <c r="B236" s="24" t="s">
        <v>115</v>
      </c>
      <c r="C236" s="49" t="s">
        <v>214</v>
      </c>
      <c r="D236" s="30" t="s">
        <v>212</v>
      </c>
      <c r="E236" s="31">
        <v>2832</v>
      </c>
    </row>
    <row r="237" spans="1:5" ht="35" customHeight="1" x14ac:dyDescent="0.2">
      <c r="A237" s="30">
        <v>232</v>
      </c>
      <c r="B237" s="24" t="s">
        <v>115</v>
      </c>
      <c r="C237" s="24" t="s">
        <v>211</v>
      </c>
      <c r="D237" s="30" t="s">
        <v>212</v>
      </c>
      <c r="E237" s="31">
        <v>2967</v>
      </c>
    </row>
    <row r="238" spans="1:5" ht="35" customHeight="1" x14ac:dyDescent="0.2">
      <c r="A238" s="30">
        <v>233</v>
      </c>
      <c r="B238" s="24" t="s">
        <v>115</v>
      </c>
      <c r="C238" s="49" t="s">
        <v>232</v>
      </c>
      <c r="D238" s="30" t="s">
        <v>212</v>
      </c>
      <c r="E238" s="31">
        <v>6282</v>
      </c>
    </row>
    <row r="239" spans="1:5" ht="35" customHeight="1" x14ac:dyDescent="0.2">
      <c r="A239" s="30">
        <v>234</v>
      </c>
      <c r="B239" s="24" t="s">
        <v>115</v>
      </c>
      <c r="C239" s="49" t="s">
        <v>214</v>
      </c>
      <c r="D239" s="30" t="s">
        <v>212</v>
      </c>
      <c r="E239" s="31">
        <v>17233</v>
      </c>
    </row>
    <row r="240" spans="1:5" ht="35" customHeight="1" x14ac:dyDescent="0.2">
      <c r="A240" s="30">
        <v>235</v>
      </c>
      <c r="B240" s="24" t="s">
        <v>115</v>
      </c>
      <c r="C240" s="24" t="s">
        <v>228</v>
      </c>
      <c r="D240" s="30" t="s">
        <v>212</v>
      </c>
      <c r="E240" s="31">
        <v>1143</v>
      </c>
    </row>
    <row r="241" spans="1:5" ht="35" customHeight="1" x14ac:dyDescent="0.2">
      <c r="A241" s="30">
        <v>236</v>
      </c>
      <c r="B241" s="24" t="s">
        <v>115</v>
      </c>
      <c r="C241" s="24" t="s">
        <v>211</v>
      </c>
      <c r="D241" s="30" t="s">
        <v>212</v>
      </c>
      <c r="E241" s="31">
        <v>5017</v>
      </c>
    </row>
    <row r="242" spans="1:5" ht="35" customHeight="1" x14ac:dyDescent="0.2">
      <c r="A242" s="30">
        <v>237</v>
      </c>
      <c r="B242" s="24" t="s">
        <v>115</v>
      </c>
      <c r="C242" s="49" t="s">
        <v>214</v>
      </c>
      <c r="D242" s="30" t="s">
        <v>212</v>
      </c>
      <c r="E242" s="31">
        <f>2832+118</f>
        <v>2950</v>
      </c>
    </row>
    <row r="243" spans="1:5" ht="35" customHeight="1" x14ac:dyDescent="0.2">
      <c r="A243" s="30">
        <v>238</v>
      </c>
      <c r="B243" s="24" t="s">
        <v>115</v>
      </c>
      <c r="C243" s="24" t="s">
        <v>229</v>
      </c>
      <c r="D243" s="30" t="s">
        <v>212</v>
      </c>
      <c r="E243" s="31">
        <v>1000</v>
      </c>
    </row>
    <row r="244" spans="1:5" ht="35" customHeight="1" x14ac:dyDescent="0.2">
      <c r="A244" s="30">
        <v>239</v>
      </c>
      <c r="B244" s="24" t="s">
        <v>115</v>
      </c>
      <c r="C244" s="24" t="s">
        <v>233</v>
      </c>
      <c r="D244" s="30" t="s">
        <v>212</v>
      </c>
      <c r="E244" s="31">
        <v>10207</v>
      </c>
    </row>
    <row r="245" spans="1:5" ht="35" customHeight="1" x14ac:dyDescent="0.2">
      <c r="A245" s="30">
        <v>240</v>
      </c>
      <c r="B245" s="24" t="s">
        <v>115</v>
      </c>
      <c r="C245" s="24" t="s">
        <v>229</v>
      </c>
      <c r="D245" s="30" t="s">
        <v>212</v>
      </c>
      <c r="E245" s="31">
        <v>1000</v>
      </c>
    </row>
    <row r="246" spans="1:5" ht="35" customHeight="1" x14ac:dyDescent="0.2">
      <c r="A246" s="30">
        <v>241</v>
      </c>
      <c r="B246" s="24" t="s">
        <v>115</v>
      </c>
      <c r="C246" s="24" t="s">
        <v>211</v>
      </c>
      <c r="D246" s="30" t="s">
        <v>212</v>
      </c>
      <c r="E246" s="31">
        <v>2451</v>
      </c>
    </row>
    <row r="247" spans="1:5" ht="35" customHeight="1" x14ac:dyDescent="0.2">
      <c r="A247" s="30">
        <v>242</v>
      </c>
      <c r="B247" s="24" t="s">
        <v>115</v>
      </c>
      <c r="C247" s="24" t="s">
        <v>211</v>
      </c>
      <c r="D247" s="30" t="s">
        <v>212</v>
      </c>
      <c r="E247" s="31">
        <v>817</v>
      </c>
    </row>
    <row r="248" spans="1:5" ht="35" customHeight="1" x14ac:dyDescent="0.2">
      <c r="A248" s="30">
        <v>243</v>
      </c>
      <c r="B248" s="24" t="s">
        <v>115</v>
      </c>
      <c r="C248" s="24" t="s">
        <v>211</v>
      </c>
      <c r="D248" s="30" t="s">
        <v>212</v>
      </c>
      <c r="E248" s="31">
        <v>8172</v>
      </c>
    </row>
    <row r="249" spans="1:5" ht="35" customHeight="1" x14ac:dyDescent="0.2">
      <c r="A249" s="30">
        <v>244</v>
      </c>
      <c r="B249" s="24" t="s">
        <v>115</v>
      </c>
      <c r="C249" s="24" t="s">
        <v>211</v>
      </c>
      <c r="D249" s="30" t="s">
        <v>212</v>
      </c>
      <c r="E249" s="31">
        <v>817</v>
      </c>
    </row>
    <row r="250" spans="1:5" ht="35" customHeight="1" x14ac:dyDescent="0.2">
      <c r="A250" s="30">
        <v>245</v>
      </c>
      <c r="B250" s="24" t="s">
        <v>115</v>
      </c>
      <c r="C250" s="24" t="s">
        <v>229</v>
      </c>
      <c r="D250" s="30" t="s">
        <v>212</v>
      </c>
      <c r="E250" s="31">
        <v>600</v>
      </c>
    </row>
    <row r="251" spans="1:5" ht="35" customHeight="1" x14ac:dyDescent="0.2">
      <c r="A251" s="30">
        <v>246</v>
      </c>
      <c r="B251" s="24" t="s">
        <v>115</v>
      </c>
      <c r="C251" s="24" t="s">
        <v>229</v>
      </c>
      <c r="D251" s="30" t="s">
        <v>212</v>
      </c>
      <c r="E251" s="31">
        <v>1000</v>
      </c>
    </row>
    <row r="252" spans="1:5" ht="35" customHeight="1" x14ac:dyDescent="0.2">
      <c r="A252" s="30">
        <v>247</v>
      </c>
      <c r="B252" s="24" t="s">
        <v>115</v>
      </c>
      <c r="C252" s="24" t="s">
        <v>211</v>
      </c>
      <c r="D252" s="30" t="s">
        <v>212</v>
      </c>
      <c r="E252" s="31">
        <v>4086</v>
      </c>
    </row>
    <row r="253" spans="1:5" ht="35" customHeight="1" x14ac:dyDescent="0.2">
      <c r="A253" s="30">
        <v>248</v>
      </c>
      <c r="B253" s="24" t="s">
        <v>115</v>
      </c>
      <c r="C253" s="24" t="s">
        <v>211</v>
      </c>
      <c r="D253" s="30" t="s">
        <v>212</v>
      </c>
      <c r="E253" s="31">
        <v>817</v>
      </c>
    </row>
    <row r="254" spans="1:5" ht="35" customHeight="1" x14ac:dyDescent="0.2">
      <c r="A254" s="30">
        <v>249</v>
      </c>
      <c r="B254" s="24" t="s">
        <v>115</v>
      </c>
      <c r="C254" s="24" t="s">
        <v>234</v>
      </c>
      <c r="D254" s="30" t="s">
        <v>212</v>
      </c>
      <c r="E254" s="31">
        <v>1883</v>
      </c>
    </row>
    <row r="255" spans="1:5" ht="35" customHeight="1" x14ac:dyDescent="0.2">
      <c r="A255" s="30">
        <v>250</v>
      </c>
      <c r="B255" s="24" t="s">
        <v>115</v>
      </c>
      <c r="C255" s="24" t="s">
        <v>211</v>
      </c>
      <c r="D255" s="30" t="s">
        <v>212</v>
      </c>
      <c r="E255" s="31">
        <v>4086</v>
      </c>
    </row>
    <row r="256" spans="1:5" ht="35" customHeight="1" x14ac:dyDescent="0.2">
      <c r="A256" s="30">
        <v>251</v>
      </c>
      <c r="B256" s="24" t="s">
        <v>115</v>
      </c>
      <c r="C256" s="24" t="s">
        <v>211</v>
      </c>
      <c r="D256" s="30" t="s">
        <v>212</v>
      </c>
      <c r="E256" s="31">
        <v>1634</v>
      </c>
    </row>
    <row r="257" spans="1:5" ht="35" customHeight="1" x14ac:dyDescent="0.2">
      <c r="A257" s="30">
        <v>252</v>
      </c>
      <c r="B257" s="24" t="s">
        <v>115</v>
      </c>
      <c r="C257" s="49" t="s">
        <v>214</v>
      </c>
      <c r="D257" s="30" t="s">
        <v>212</v>
      </c>
      <c r="E257" s="31">
        <f>5782*2</f>
        <v>11564</v>
      </c>
    </row>
    <row r="258" spans="1:5" ht="35" customHeight="1" x14ac:dyDescent="0.2">
      <c r="A258" s="30">
        <v>253</v>
      </c>
      <c r="B258" s="24" t="s">
        <v>115</v>
      </c>
      <c r="C258" s="24" t="s">
        <v>211</v>
      </c>
      <c r="D258" s="30" t="s">
        <v>212</v>
      </c>
      <c r="E258" s="31">
        <v>494</v>
      </c>
    </row>
    <row r="259" spans="1:5" ht="35" customHeight="1" x14ac:dyDescent="0.2">
      <c r="A259" s="30">
        <v>254</v>
      </c>
      <c r="B259" s="24" t="s">
        <v>115</v>
      </c>
      <c r="C259" s="24" t="s">
        <v>235</v>
      </c>
      <c r="D259" s="30" t="s">
        <v>212</v>
      </c>
      <c r="E259" s="31">
        <f>494+2158+494+2158+494</f>
        <v>5798</v>
      </c>
    </row>
    <row r="260" spans="1:5" ht="35" customHeight="1" x14ac:dyDescent="0.2">
      <c r="A260" s="30">
        <v>255</v>
      </c>
      <c r="B260" s="24" t="s">
        <v>115</v>
      </c>
      <c r="C260" s="24" t="s">
        <v>234</v>
      </c>
      <c r="D260" s="30" t="s">
        <v>212</v>
      </c>
      <c r="E260" s="31">
        <v>9416</v>
      </c>
    </row>
    <row r="261" spans="1:5" ht="35" customHeight="1" x14ac:dyDescent="0.2">
      <c r="A261" s="30">
        <v>256</v>
      </c>
      <c r="B261" s="24" t="s">
        <v>115</v>
      </c>
      <c r="C261" s="24" t="s">
        <v>236</v>
      </c>
      <c r="D261" s="30" t="s">
        <v>212</v>
      </c>
      <c r="E261" s="31">
        <v>1900</v>
      </c>
    </row>
    <row r="262" spans="1:5" ht="35" customHeight="1" x14ac:dyDescent="0.2">
      <c r="A262" s="30">
        <v>257</v>
      </c>
      <c r="B262" s="24" t="s">
        <v>115</v>
      </c>
      <c r="C262" s="24" t="s">
        <v>211</v>
      </c>
      <c r="D262" s="30" t="s">
        <v>212</v>
      </c>
      <c r="E262" s="31">
        <f>817+5720+2451+2451</f>
        <v>11439</v>
      </c>
    </row>
    <row r="263" spans="1:5" ht="35" customHeight="1" x14ac:dyDescent="0.2">
      <c r="A263" s="30">
        <v>258</v>
      </c>
      <c r="B263" s="24" t="s">
        <v>115</v>
      </c>
      <c r="C263" s="24" t="s">
        <v>215</v>
      </c>
      <c r="D263" s="30" t="s">
        <v>212</v>
      </c>
      <c r="E263" s="31">
        <v>325</v>
      </c>
    </row>
    <row r="264" spans="1:5" ht="35" customHeight="1" x14ac:dyDescent="0.2">
      <c r="A264" s="30">
        <v>259</v>
      </c>
      <c r="B264" s="24" t="s">
        <v>115</v>
      </c>
      <c r="C264" s="24" t="s">
        <v>211</v>
      </c>
      <c r="D264" s="30" t="s">
        <v>212</v>
      </c>
      <c r="E264" s="31">
        <v>494</v>
      </c>
    </row>
    <row r="265" spans="1:5" ht="35" customHeight="1" x14ac:dyDescent="0.2">
      <c r="A265" s="30">
        <v>260</v>
      </c>
      <c r="B265" s="24" t="s">
        <v>115</v>
      </c>
      <c r="C265" s="24" t="s">
        <v>211</v>
      </c>
      <c r="D265" s="30" t="s">
        <v>212</v>
      </c>
      <c r="E265" s="31">
        <f>13892+4086+4086+817+817+817+817+817+2451</f>
        <v>28600</v>
      </c>
    </row>
    <row r="266" spans="1:5" ht="35" customHeight="1" x14ac:dyDescent="0.2">
      <c r="A266" s="30">
        <v>261</v>
      </c>
      <c r="B266" s="24" t="s">
        <v>115</v>
      </c>
      <c r="C266" s="24" t="s">
        <v>215</v>
      </c>
      <c r="D266" s="30" t="s">
        <v>212</v>
      </c>
      <c r="E266" s="31">
        <f>325*2</f>
        <v>650</v>
      </c>
    </row>
    <row r="267" spans="1:5" ht="35" customHeight="1" x14ac:dyDescent="0.2">
      <c r="A267" s="30">
        <v>262</v>
      </c>
      <c r="B267" s="24" t="s">
        <v>115</v>
      </c>
      <c r="C267" s="24" t="s">
        <v>237</v>
      </c>
      <c r="D267" s="30" t="s">
        <v>212</v>
      </c>
      <c r="E267" s="31">
        <v>3540</v>
      </c>
    </row>
    <row r="268" spans="1:5" ht="35" customHeight="1" x14ac:dyDescent="0.2">
      <c r="A268" s="30">
        <v>263</v>
      </c>
      <c r="B268" s="24" t="s">
        <v>115</v>
      </c>
      <c r="C268" s="24" t="s">
        <v>211</v>
      </c>
      <c r="D268" s="30" t="s">
        <v>212</v>
      </c>
      <c r="E268" s="31">
        <v>1483</v>
      </c>
    </row>
    <row r="269" spans="1:5" ht="35" customHeight="1" x14ac:dyDescent="0.2">
      <c r="A269" s="30">
        <v>264</v>
      </c>
      <c r="B269" s="24" t="s">
        <v>115</v>
      </c>
      <c r="C269" s="24" t="s">
        <v>219</v>
      </c>
      <c r="D269" s="30" t="s">
        <v>212</v>
      </c>
      <c r="E269" s="31">
        <v>1850</v>
      </c>
    </row>
    <row r="270" spans="1:5" ht="35" customHeight="1" x14ac:dyDescent="0.2">
      <c r="A270" s="30">
        <v>265</v>
      </c>
      <c r="B270" s="24" t="s">
        <v>115</v>
      </c>
      <c r="C270" s="24" t="s">
        <v>238</v>
      </c>
      <c r="D270" s="30" t="s">
        <v>212</v>
      </c>
      <c r="E270" s="31">
        <v>12207</v>
      </c>
    </row>
    <row r="271" spans="1:5" ht="35" customHeight="1" x14ac:dyDescent="0.2">
      <c r="A271" s="30">
        <v>266</v>
      </c>
      <c r="B271" s="24" t="s">
        <v>115</v>
      </c>
      <c r="C271" s="24" t="s">
        <v>239</v>
      </c>
      <c r="D271" s="30" t="s">
        <v>212</v>
      </c>
      <c r="E271" s="31">
        <v>2063</v>
      </c>
    </row>
    <row r="272" spans="1:5" ht="35" customHeight="1" x14ac:dyDescent="0.2">
      <c r="A272" s="30">
        <v>267</v>
      </c>
      <c r="B272" s="24" t="s">
        <v>115</v>
      </c>
      <c r="C272" s="24" t="s">
        <v>211</v>
      </c>
      <c r="D272" s="30" t="s">
        <v>212</v>
      </c>
      <c r="E272" s="31">
        <f>8172+817+5720+1634</f>
        <v>16343</v>
      </c>
    </row>
    <row r="273" spans="1:5" ht="35" customHeight="1" x14ac:dyDescent="0.2">
      <c r="A273" s="30">
        <v>268</v>
      </c>
      <c r="B273" s="24" t="s">
        <v>115</v>
      </c>
      <c r="C273" s="24" t="s">
        <v>220</v>
      </c>
      <c r="D273" s="30" t="s">
        <v>212</v>
      </c>
      <c r="E273" s="31">
        <v>7665</v>
      </c>
    </row>
    <row r="274" spans="1:5" ht="35" customHeight="1" x14ac:dyDescent="0.2">
      <c r="A274" s="30">
        <v>269</v>
      </c>
      <c r="B274" s="24" t="s">
        <v>240</v>
      </c>
      <c r="C274" s="24" t="s">
        <v>235</v>
      </c>
      <c r="D274" s="30" t="s">
        <v>212</v>
      </c>
      <c r="E274" s="67">
        <v>48450</v>
      </c>
    </row>
    <row r="275" spans="1:5" ht="35" customHeight="1" x14ac:dyDescent="0.2">
      <c r="A275" s="30">
        <v>270</v>
      </c>
      <c r="B275" s="24" t="s">
        <v>115</v>
      </c>
      <c r="C275" s="24" t="s">
        <v>238</v>
      </c>
      <c r="D275" s="30" t="s">
        <v>212</v>
      </c>
      <c r="E275" s="31">
        <f>6750+3522</f>
        <v>10272</v>
      </c>
    </row>
    <row r="276" spans="1:5" ht="35" customHeight="1" x14ac:dyDescent="0.2">
      <c r="A276" s="30">
        <v>271</v>
      </c>
      <c r="B276" s="24" t="s">
        <v>115</v>
      </c>
      <c r="C276" s="49" t="s">
        <v>214</v>
      </c>
      <c r="D276" s="30" t="s">
        <v>212</v>
      </c>
      <c r="E276" s="31">
        <v>5664</v>
      </c>
    </row>
    <row r="277" spans="1:5" ht="35" customHeight="1" x14ac:dyDescent="0.2">
      <c r="A277" s="30">
        <v>272</v>
      </c>
      <c r="B277" s="24" t="s">
        <v>115</v>
      </c>
      <c r="C277" s="24" t="s">
        <v>241</v>
      </c>
      <c r="D277" s="30" t="s">
        <v>212</v>
      </c>
      <c r="E277" s="31">
        <v>885</v>
      </c>
    </row>
    <row r="278" spans="1:5" ht="35" customHeight="1" x14ac:dyDescent="0.2">
      <c r="A278" s="30">
        <v>273</v>
      </c>
      <c r="B278" s="24" t="s">
        <v>115</v>
      </c>
      <c r="C278" s="24" t="s">
        <v>242</v>
      </c>
      <c r="D278" s="30" t="s">
        <v>212</v>
      </c>
      <c r="E278" s="31">
        <f>628+118</f>
        <v>746</v>
      </c>
    </row>
    <row r="279" spans="1:5" ht="35" customHeight="1" x14ac:dyDescent="0.2">
      <c r="A279" s="30">
        <v>274</v>
      </c>
      <c r="B279" s="24" t="s">
        <v>115</v>
      </c>
      <c r="C279" s="24" t="s">
        <v>211</v>
      </c>
      <c r="D279" s="30" t="s">
        <v>212</v>
      </c>
      <c r="E279" s="31">
        <v>524</v>
      </c>
    </row>
    <row r="280" spans="1:5" ht="35" customHeight="1" x14ac:dyDescent="0.2">
      <c r="A280" s="30">
        <v>275</v>
      </c>
      <c r="B280" s="24" t="s">
        <v>115</v>
      </c>
      <c r="C280" s="65"/>
      <c r="D280" s="30" t="s">
        <v>212</v>
      </c>
      <c r="E280" s="31">
        <v>6503</v>
      </c>
    </row>
    <row r="281" spans="1:5" ht="35" customHeight="1" x14ac:dyDescent="0.2">
      <c r="A281" s="30">
        <v>276</v>
      </c>
      <c r="B281" s="24" t="s">
        <v>115</v>
      </c>
      <c r="C281" s="24" t="s">
        <v>238</v>
      </c>
      <c r="D281" s="30" t="s">
        <v>212</v>
      </c>
      <c r="E281" s="31">
        <v>3788</v>
      </c>
    </row>
    <row r="282" spans="1:5" ht="35" customHeight="1" x14ac:dyDescent="0.2">
      <c r="A282" s="30">
        <v>277</v>
      </c>
      <c r="B282" s="24" t="s">
        <v>115</v>
      </c>
      <c r="C282" s="24" t="s">
        <v>243</v>
      </c>
      <c r="D282" s="30" t="s">
        <v>212</v>
      </c>
      <c r="E282" s="31">
        <f>944+19948</f>
        <v>20892</v>
      </c>
    </row>
    <row r="283" spans="1:5" ht="35" customHeight="1" x14ac:dyDescent="0.2">
      <c r="A283" s="30">
        <v>278</v>
      </c>
      <c r="B283" s="24" t="s">
        <v>115</v>
      </c>
      <c r="C283" s="24" t="s">
        <v>29</v>
      </c>
      <c r="D283" s="30" t="s">
        <v>212</v>
      </c>
      <c r="E283" s="31">
        <f>1500*5+1000+1000+1000</f>
        <v>10500</v>
      </c>
    </row>
    <row r="284" spans="1:5" ht="35" customHeight="1" x14ac:dyDescent="0.2">
      <c r="A284" s="30">
        <v>279</v>
      </c>
      <c r="B284" s="24" t="s">
        <v>115</v>
      </c>
      <c r="C284" s="24" t="s">
        <v>211</v>
      </c>
      <c r="D284" s="30" t="s">
        <v>212</v>
      </c>
      <c r="E284" s="31">
        <v>494</v>
      </c>
    </row>
    <row r="285" spans="1:5" ht="35" customHeight="1" x14ac:dyDescent="0.2">
      <c r="A285" s="30">
        <v>280</v>
      </c>
      <c r="B285" s="24" t="s">
        <v>115</v>
      </c>
      <c r="C285" s="24" t="s">
        <v>211</v>
      </c>
      <c r="D285" s="30" t="s">
        <v>212</v>
      </c>
      <c r="E285" s="31">
        <v>1634</v>
      </c>
    </row>
    <row r="286" spans="1:5" ht="35" customHeight="1" x14ac:dyDescent="0.2">
      <c r="A286" s="30">
        <v>281</v>
      </c>
      <c r="B286" s="24" t="s">
        <v>115</v>
      </c>
      <c r="C286" s="24" t="s">
        <v>241</v>
      </c>
      <c r="D286" s="30" t="s">
        <v>212</v>
      </c>
      <c r="E286" s="31">
        <v>354</v>
      </c>
    </row>
    <row r="287" spans="1:5" ht="35" customHeight="1" x14ac:dyDescent="0.2">
      <c r="A287" s="30">
        <v>282</v>
      </c>
      <c r="B287" s="24" t="s">
        <v>115</v>
      </c>
      <c r="C287" s="24" t="s">
        <v>241</v>
      </c>
      <c r="D287" s="30" t="s">
        <v>212</v>
      </c>
      <c r="E287" s="31">
        <v>12573</v>
      </c>
    </row>
    <row r="288" spans="1:5" ht="35" customHeight="1" x14ac:dyDescent="0.2">
      <c r="A288" s="30">
        <v>283</v>
      </c>
      <c r="B288" s="24" t="s">
        <v>115</v>
      </c>
      <c r="C288" s="24" t="s">
        <v>244</v>
      </c>
      <c r="D288" s="30" t="s">
        <v>212</v>
      </c>
      <c r="E288" s="31">
        <v>12619</v>
      </c>
    </row>
    <row r="289" spans="1:5" ht="35" customHeight="1" x14ac:dyDescent="0.2">
      <c r="A289" s="30">
        <v>284</v>
      </c>
      <c r="B289" s="24" t="s">
        <v>115</v>
      </c>
      <c r="C289" s="24" t="s">
        <v>245</v>
      </c>
      <c r="D289" s="30" t="s">
        <v>212</v>
      </c>
      <c r="E289" s="31">
        <f>94750+826+4130+2778</f>
        <v>102484</v>
      </c>
    </row>
    <row r="290" spans="1:5" ht="35" customHeight="1" x14ac:dyDescent="0.2">
      <c r="A290" s="30">
        <v>285</v>
      </c>
      <c r="B290" s="24" t="s">
        <v>115</v>
      </c>
      <c r="C290" s="24" t="s">
        <v>120</v>
      </c>
      <c r="D290" s="30" t="s">
        <v>212</v>
      </c>
      <c r="E290" s="31">
        <v>4653</v>
      </c>
    </row>
    <row r="291" spans="1:5" ht="35" customHeight="1" x14ac:dyDescent="0.2">
      <c r="A291" s="30">
        <v>286</v>
      </c>
      <c r="B291" s="24" t="s">
        <v>115</v>
      </c>
      <c r="C291" s="24" t="s">
        <v>246</v>
      </c>
      <c r="D291" s="30" t="s">
        <v>212</v>
      </c>
      <c r="E291" s="31">
        <v>3894</v>
      </c>
    </row>
    <row r="292" spans="1:5" ht="35" customHeight="1" x14ac:dyDescent="0.2">
      <c r="A292" s="30">
        <v>287</v>
      </c>
      <c r="B292" s="24" t="s">
        <v>115</v>
      </c>
      <c r="C292" s="24" t="s">
        <v>13</v>
      </c>
      <c r="D292" s="30" t="s">
        <v>212</v>
      </c>
      <c r="E292" s="31">
        <v>3675</v>
      </c>
    </row>
    <row r="293" spans="1:5" ht="35" customHeight="1" x14ac:dyDescent="0.2">
      <c r="A293" s="30">
        <v>288</v>
      </c>
      <c r="B293" s="24" t="s">
        <v>115</v>
      </c>
      <c r="C293" s="24" t="s">
        <v>219</v>
      </c>
      <c r="D293" s="30" t="s">
        <v>212</v>
      </c>
      <c r="E293" s="31">
        <f>3582+3464</f>
        <v>7046</v>
      </c>
    </row>
    <row r="294" spans="1:5" ht="35" customHeight="1" x14ac:dyDescent="0.2">
      <c r="A294" s="30">
        <v>289</v>
      </c>
      <c r="B294" s="24" t="s">
        <v>115</v>
      </c>
      <c r="C294" s="24" t="s">
        <v>13</v>
      </c>
      <c r="D294" s="30" t="s">
        <v>212</v>
      </c>
      <c r="E294" s="31">
        <f>494+494+612</f>
        <v>1600</v>
      </c>
    </row>
    <row r="295" spans="1:5" ht="35" customHeight="1" x14ac:dyDescent="0.2">
      <c r="A295" s="30">
        <v>290</v>
      </c>
      <c r="B295" s="24" t="s">
        <v>115</v>
      </c>
      <c r="C295" s="24" t="s">
        <v>191</v>
      </c>
      <c r="D295" s="30" t="s">
        <v>212</v>
      </c>
      <c r="E295" s="31">
        <v>1910</v>
      </c>
    </row>
    <row r="296" spans="1:5" ht="35" customHeight="1" x14ac:dyDescent="0.2">
      <c r="A296" s="30">
        <v>291</v>
      </c>
      <c r="B296" s="24" t="s">
        <v>115</v>
      </c>
      <c r="C296" s="24" t="s">
        <v>247</v>
      </c>
      <c r="D296" s="30" t="s">
        <v>212</v>
      </c>
      <c r="E296" s="31">
        <f>1850+33831</f>
        <v>35681</v>
      </c>
    </row>
    <row r="297" spans="1:5" ht="35" customHeight="1" x14ac:dyDescent="0.2">
      <c r="A297" s="30">
        <v>292</v>
      </c>
      <c r="B297" s="24" t="s">
        <v>115</v>
      </c>
      <c r="C297" s="24" t="s">
        <v>13</v>
      </c>
      <c r="D297" s="30" t="s">
        <v>212</v>
      </c>
      <c r="E297" s="31">
        <f>494+2832+4042</f>
        <v>7368</v>
      </c>
    </row>
    <row r="298" spans="1:5" ht="35" customHeight="1" x14ac:dyDescent="0.2">
      <c r="A298" s="30">
        <v>293</v>
      </c>
      <c r="B298" s="24" t="s">
        <v>115</v>
      </c>
      <c r="C298" s="24" t="s">
        <v>248</v>
      </c>
      <c r="D298" s="30" t="s">
        <v>212</v>
      </c>
      <c r="E298" s="31">
        <v>974</v>
      </c>
    </row>
    <row r="299" spans="1:5" ht="35" customHeight="1" x14ac:dyDescent="0.2">
      <c r="A299" s="30">
        <v>294</v>
      </c>
      <c r="B299" s="24" t="s">
        <v>115</v>
      </c>
      <c r="C299" s="24" t="s">
        <v>13</v>
      </c>
      <c r="D299" s="30" t="s">
        <v>212</v>
      </c>
      <c r="E299" s="31">
        <v>524</v>
      </c>
    </row>
    <row r="300" spans="1:5" ht="35" customHeight="1" x14ac:dyDescent="0.2">
      <c r="A300" s="30">
        <v>295</v>
      </c>
      <c r="B300" s="24" t="s">
        <v>115</v>
      </c>
      <c r="C300" s="24" t="s">
        <v>249</v>
      </c>
      <c r="D300" s="30" t="s">
        <v>212</v>
      </c>
      <c r="E300" s="31">
        <v>14160</v>
      </c>
    </row>
    <row r="301" spans="1:5" ht="35" customHeight="1" x14ac:dyDescent="0.25">
      <c r="A301" s="30">
        <v>296</v>
      </c>
      <c r="B301" s="24" t="s">
        <v>115</v>
      </c>
      <c r="C301" s="68" t="s">
        <v>250</v>
      </c>
      <c r="D301" s="30" t="s">
        <v>212</v>
      </c>
      <c r="E301" s="31">
        <v>1883</v>
      </c>
    </row>
    <row r="302" spans="1:5" ht="35" customHeight="1" x14ac:dyDescent="0.2">
      <c r="A302" s="30">
        <v>297</v>
      </c>
      <c r="B302" s="24" t="s">
        <v>8</v>
      </c>
      <c r="C302" s="29" t="s">
        <v>146</v>
      </c>
      <c r="D302" s="30" t="s">
        <v>212</v>
      </c>
      <c r="E302" s="31">
        <f>6208+6326</f>
        <v>12534</v>
      </c>
    </row>
    <row r="303" spans="1:5" ht="35" customHeight="1" x14ac:dyDescent="0.2">
      <c r="A303" s="30">
        <v>298</v>
      </c>
      <c r="B303" s="24" t="s">
        <v>8</v>
      </c>
      <c r="C303" s="29" t="s">
        <v>128</v>
      </c>
      <c r="D303" s="30" t="s">
        <v>212</v>
      </c>
      <c r="E303" s="31">
        <f>5664+48</f>
        <v>5712</v>
      </c>
    </row>
    <row r="304" spans="1:5" ht="35" customHeight="1" x14ac:dyDescent="0.2">
      <c r="A304" s="30">
        <v>299</v>
      </c>
      <c r="B304" s="24" t="s">
        <v>8</v>
      </c>
      <c r="C304" s="29" t="s">
        <v>147</v>
      </c>
      <c r="D304" s="30" t="s">
        <v>212</v>
      </c>
      <c r="E304" s="31">
        <f>589+22656</f>
        <v>23245</v>
      </c>
    </row>
    <row r="305" spans="1:5" ht="35" customHeight="1" x14ac:dyDescent="0.2">
      <c r="A305" s="30">
        <v>300</v>
      </c>
      <c r="B305" s="24" t="s">
        <v>8</v>
      </c>
      <c r="C305" s="29" t="s">
        <v>13</v>
      </c>
      <c r="D305" s="30" t="s">
        <v>212</v>
      </c>
      <c r="E305" s="31">
        <v>494</v>
      </c>
    </row>
    <row r="306" spans="1:5" ht="35" customHeight="1" x14ac:dyDescent="0.2">
      <c r="A306" s="30">
        <v>301</v>
      </c>
      <c r="B306" s="56" t="s">
        <v>8</v>
      </c>
      <c r="C306" s="69" t="s">
        <v>148</v>
      </c>
      <c r="D306" s="30" t="s">
        <v>212</v>
      </c>
      <c r="E306" s="58">
        <f>12254+2700</f>
        <v>14954</v>
      </c>
    </row>
    <row r="307" spans="1:5" ht="35" customHeight="1" x14ac:dyDescent="0.2">
      <c r="A307" s="30">
        <v>302</v>
      </c>
      <c r="B307" s="24" t="s">
        <v>8</v>
      </c>
      <c r="C307" s="29" t="s">
        <v>149</v>
      </c>
      <c r="D307" s="30" t="s">
        <v>212</v>
      </c>
      <c r="E307" s="31">
        <f>250+800</f>
        <v>1050</v>
      </c>
    </row>
    <row r="308" spans="1:5" ht="35" customHeight="1" x14ac:dyDescent="0.2">
      <c r="A308" s="30">
        <v>303</v>
      </c>
      <c r="B308" s="24" t="s">
        <v>8</v>
      </c>
      <c r="C308" s="29" t="s">
        <v>117</v>
      </c>
      <c r="D308" s="30" t="s">
        <v>212</v>
      </c>
      <c r="E308" s="31">
        <v>1206</v>
      </c>
    </row>
    <row r="309" spans="1:5" ht="35" customHeight="1" x14ac:dyDescent="0.2">
      <c r="A309" s="30">
        <v>304</v>
      </c>
      <c r="B309" s="24" t="s">
        <v>8</v>
      </c>
      <c r="C309" s="29" t="s">
        <v>150</v>
      </c>
      <c r="D309" s="30" t="s">
        <v>212</v>
      </c>
      <c r="E309" s="31">
        <f>1555+6629</f>
        <v>8184</v>
      </c>
    </row>
    <row r="310" spans="1:5" ht="35" customHeight="1" x14ac:dyDescent="0.2">
      <c r="A310" s="30">
        <v>305</v>
      </c>
      <c r="B310" s="24" t="s">
        <v>8</v>
      </c>
      <c r="C310" s="29" t="s">
        <v>151</v>
      </c>
      <c r="D310" s="30" t="s">
        <v>212</v>
      </c>
      <c r="E310" s="31">
        <v>9720</v>
      </c>
    </row>
    <row r="311" spans="1:5" ht="35" customHeight="1" x14ac:dyDescent="0.2">
      <c r="A311" s="30">
        <v>306</v>
      </c>
      <c r="B311" s="24" t="s">
        <v>8</v>
      </c>
      <c r="C311" s="29" t="s">
        <v>73</v>
      </c>
      <c r="D311" s="30" t="s">
        <v>212</v>
      </c>
      <c r="E311" s="31">
        <v>913</v>
      </c>
    </row>
    <row r="312" spans="1:5" ht="35" customHeight="1" x14ac:dyDescent="0.2">
      <c r="A312" s="30">
        <v>307</v>
      </c>
      <c r="B312" s="24" t="s">
        <v>8</v>
      </c>
      <c r="C312" s="29" t="s">
        <v>117</v>
      </c>
      <c r="D312" s="30" t="s">
        <v>212</v>
      </c>
      <c r="E312" s="31">
        <v>325</v>
      </c>
    </row>
    <row r="313" spans="1:5" ht="35" customHeight="1" x14ac:dyDescent="0.2">
      <c r="A313" s="30">
        <v>308</v>
      </c>
      <c r="B313" s="24" t="s">
        <v>8</v>
      </c>
      <c r="C313" s="29" t="s">
        <v>152</v>
      </c>
      <c r="D313" s="30" t="s">
        <v>212</v>
      </c>
      <c r="E313" s="31">
        <f>2300+14018</f>
        <v>16318</v>
      </c>
    </row>
    <row r="314" spans="1:5" ht="35" customHeight="1" x14ac:dyDescent="0.2">
      <c r="A314" s="30">
        <v>309</v>
      </c>
      <c r="B314" s="24" t="s">
        <v>8</v>
      </c>
      <c r="C314" s="29" t="s">
        <v>153</v>
      </c>
      <c r="D314" s="30" t="s">
        <v>212</v>
      </c>
      <c r="E314" s="31">
        <f>767+3304</f>
        <v>4071</v>
      </c>
    </row>
    <row r="315" spans="1:5" ht="35" customHeight="1" x14ac:dyDescent="0.2">
      <c r="A315" s="30">
        <v>310</v>
      </c>
      <c r="B315" s="24" t="s">
        <v>8</v>
      </c>
      <c r="C315" s="29" t="s">
        <v>13</v>
      </c>
      <c r="D315" s="30" t="s">
        <v>212</v>
      </c>
      <c r="E315" s="31">
        <v>494</v>
      </c>
    </row>
    <row r="316" spans="1:5" ht="35" customHeight="1" x14ac:dyDescent="0.2">
      <c r="A316" s="30">
        <v>311</v>
      </c>
      <c r="B316" s="24" t="s">
        <v>8</v>
      </c>
      <c r="C316" s="29" t="s">
        <v>13</v>
      </c>
      <c r="D316" s="30" t="s">
        <v>212</v>
      </c>
      <c r="E316" s="31">
        <v>1600</v>
      </c>
    </row>
    <row r="317" spans="1:5" ht="35" customHeight="1" x14ac:dyDescent="0.2">
      <c r="A317" s="30">
        <v>312</v>
      </c>
      <c r="B317" s="24" t="s">
        <v>8</v>
      </c>
      <c r="C317" s="29" t="s">
        <v>149</v>
      </c>
      <c r="D317" s="30" t="s">
        <v>212</v>
      </c>
      <c r="E317" s="31">
        <v>1050</v>
      </c>
    </row>
    <row r="318" spans="1:5" ht="35" customHeight="1" x14ac:dyDescent="0.2">
      <c r="A318" s="30">
        <v>313</v>
      </c>
      <c r="B318" s="24" t="s">
        <v>8</v>
      </c>
      <c r="C318" s="29" t="s">
        <v>154</v>
      </c>
      <c r="D318" s="30" t="s">
        <v>212</v>
      </c>
      <c r="E318" s="31">
        <v>644</v>
      </c>
    </row>
    <row r="319" spans="1:5" ht="35" customHeight="1" x14ac:dyDescent="0.2">
      <c r="A319" s="30">
        <v>314</v>
      </c>
      <c r="B319" s="70" t="s">
        <v>251</v>
      </c>
      <c r="C319" s="70" t="s">
        <v>29</v>
      </c>
      <c r="D319" s="71" t="s">
        <v>252</v>
      </c>
      <c r="E319" s="72">
        <f>2000+1200+1200+1000+1000+2000+2000+2000+2000+2000+2000+1000+2000+3000+1500*5+1500*4+3000</f>
        <v>40900</v>
      </c>
    </row>
    <row r="320" spans="1:5" ht="35" customHeight="1" x14ac:dyDescent="0.2">
      <c r="A320" s="30">
        <v>315</v>
      </c>
      <c r="B320" s="70" t="s">
        <v>251</v>
      </c>
      <c r="C320" s="73" t="s">
        <v>253</v>
      </c>
      <c r="D320" s="71" t="s">
        <v>252</v>
      </c>
      <c r="E320" s="72">
        <f>11505+354+11505</f>
        <v>23364</v>
      </c>
    </row>
    <row r="321" spans="1:5" ht="35" customHeight="1" x14ac:dyDescent="0.2">
      <c r="A321" s="30">
        <v>316</v>
      </c>
      <c r="B321" s="70" t="s">
        <v>251</v>
      </c>
      <c r="C321" s="70" t="s">
        <v>254</v>
      </c>
      <c r="D321" s="71" t="s">
        <v>252</v>
      </c>
      <c r="E321" s="72">
        <f>984+1850+1850</f>
        <v>4684</v>
      </c>
    </row>
    <row r="322" spans="1:5" ht="35" customHeight="1" x14ac:dyDescent="0.2">
      <c r="A322" s="30">
        <v>317</v>
      </c>
      <c r="B322" s="70" t="s">
        <v>251</v>
      </c>
      <c r="C322" s="70" t="s">
        <v>13</v>
      </c>
      <c r="D322" s="71" t="s">
        <v>252</v>
      </c>
      <c r="E322" s="72">
        <f>2096+5630+612+612+5630</f>
        <v>14580</v>
      </c>
    </row>
    <row r="323" spans="1:5" ht="35" customHeight="1" x14ac:dyDescent="0.2">
      <c r="A323" s="30">
        <v>318</v>
      </c>
      <c r="B323" s="70" t="s">
        <v>251</v>
      </c>
      <c r="C323" s="70" t="s">
        <v>13</v>
      </c>
      <c r="D323" s="71" t="s">
        <v>252</v>
      </c>
      <c r="E323" s="72">
        <f>2967+2967</f>
        <v>5934</v>
      </c>
    </row>
    <row r="324" spans="1:5" ht="35" customHeight="1" x14ac:dyDescent="0.2">
      <c r="A324" s="30">
        <v>319</v>
      </c>
      <c r="B324" s="70" t="s">
        <v>251</v>
      </c>
      <c r="C324" s="70" t="s">
        <v>255</v>
      </c>
      <c r="D324" s="71" t="s">
        <v>252</v>
      </c>
      <c r="E324" s="72">
        <f>9263+18670+17319+18573+18880+19812+19948+18939+19607+11564</f>
        <v>172575</v>
      </c>
    </row>
    <row r="325" spans="1:5" ht="35" customHeight="1" x14ac:dyDescent="0.2">
      <c r="A325" s="30">
        <v>320</v>
      </c>
      <c r="B325" s="70" t="s">
        <v>251</v>
      </c>
      <c r="C325" s="70" t="s">
        <v>256</v>
      </c>
      <c r="D325" s="71" t="s">
        <v>252</v>
      </c>
      <c r="E325" s="72">
        <f>8577+989</f>
        <v>9566</v>
      </c>
    </row>
    <row r="326" spans="1:5" ht="35" customHeight="1" x14ac:dyDescent="0.2">
      <c r="A326" s="30">
        <v>321</v>
      </c>
      <c r="B326" s="70" t="s">
        <v>251</v>
      </c>
      <c r="C326" s="70" t="s">
        <v>13</v>
      </c>
      <c r="D326" s="71" t="s">
        <v>252</v>
      </c>
      <c r="E326" s="72">
        <f>4086+2451+1634+13892+8172+1634+2451+2451+817+4906+817+3269+8172+817+6537+817+817+817+817+4086+817+817+1634+8172+817+2451+4086+817+817+2451+4086+817+817+817+1634+817+8172+2451+817+817+4086+2451+1634+817+13892+2451+1634+5720+817+4903+2451+817+817+817+5720+817+817+8172+817+5720+2451+1634+817+817+817+4086+8172+817+817+4086+817+1634+1634+817+817+8172+4086+817</f>
        <v>222262</v>
      </c>
    </row>
    <row r="327" spans="1:5" ht="35" customHeight="1" x14ac:dyDescent="0.2">
      <c r="A327" s="30">
        <v>322</v>
      </c>
      <c r="B327" s="70" t="s">
        <v>251</v>
      </c>
      <c r="C327" s="70" t="s">
        <v>257</v>
      </c>
      <c r="D327" s="71" t="s">
        <v>252</v>
      </c>
      <c r="E327" s="72">
        <f>7533+16645</f>
        <v>24178</v>
      </c>
    </row>
    <row r="328" spans="1:5" ht="35" customHeight="1" x14ac:dyDescent="0.2">
      <c r="A328" s="30">
        <v>323</v>
      </c>
      <c r="B328" s="70" t="s">
        <v>251</v>
      </c>
      <c r="C328" s="70" t="s">
        <v>258</v>
      </c>
      <c r="D328" s="71" t="s">
        <v>252</v>
      </c>
      <c r="E328" s="72">
        <v>6122</v>
      </c>
    </row>
    <row r="329" spans="1:5" ht="35" customHeight="1" x14ac:dyDescent="0.2">
      <c r="A329" s="30">
        <v>324</v>
      </c>
      <c r="B329" s="70" t="s">
        <v>251</v>
      </c>
      <c r="C329" s="70" t="s">
        <v>259</v>
      </c>
      <c r="D329" s="71" t="s">
        <v>252</v>
      </c>
      <c r="E329" s="72">
        <v>2744</v>
      </c>
    </row>
    <row r="330" spans="1:5" ht="35" customHeight="1" x14ac:dyDescent="0.2">
      <c r="A330" s="30">
        <v>325</v>
      </c>
      <c r="B330" s="70" t="s">
        <v>251</v>
      </c>
      <c r="C330" s="70" t="s">
        <v>13</v>
      </c>
      <c r="D330" s="71" t="s">
        <v>252</v>
      </c>
      <c r="E330" s="72">
        <f>494+494</f>
        <v>988</v>
      </c>
    </row>
    <row r="331" spans="1:5" ht="35" customHeight="1" x14ac:dyDescent="0.2">
      <c r="A331" s="30">
        <v>326</v>
      </c>
      <c r="B331" s="70" t="s">
        <v>251</v>
      </c>
      <c r="C331" s="70" t="s">
        <v>260</v>
      </c>
      <c r="D331" s="71" t="s">
        <v>252</v>
      </c>
      <c r="E331" s="72">
        <v>3494</v>
      </c>
    </row>
    <row r="332" spans="1:5" ht="35" customHeight="1" x14ac:dyDescent="0.2">
      <c r="A332" s="30">
        <v>327</v>
      </c>
      <c r="B332" s="70" t="s">
        <v>251</v>
      </c>
      <c r="C332" s="70" t="s">
        <v>261</v>
      </c>
      <c r="D332" s="71" t="s">
        <v>252</v>
      </c>
      <c r="E332" s="72">
        <v>2832</v>
      </c>
    </row>
    <row r="333" spans="1:5" ht="35" customHeight="1" x14ac:dyDescent="0.2">
      <c r="A333" s="30">
        <v>328</v>
      </c>
      <c r="B333" s="70" t="s">
        <v>251</v>
      </c>
      <c r="C333" s="74" t="s">
        <v>262</v>
      </c>
      <c r="D333" s="71" t="s">
        <v>252</v>
      </c>
      <c r="E333" s="72">
        <v>997</v>
      </c>
    </row>
    <row r="334" spans="1:5" ht="35" customHeight="1" x14ac:dyDescent="0.2">
      <c r="A334" s="30">
        <v>329</v>
      </c>
      <c r="B334" s="70" t="s">
        <v>251</v>
      </c>
      <c r="C334" s="70" t="s">
        <v>263</v>
      </c>
      <c r="D334" s="71" t="s">
        <v>252</v>
      </c>
      <c r="E334" s="72">
        <v>5121</v>
      </c>
    </row>
    <row r="335" spans="1:5" ht="35" customHeight="1" x14ac:dyDescent="0.2">
      <c r="A335" s="30">
        <v>330</v>
      </c>
      <c r="B335" s="70" t="s">
        <v>251</v>
      </c>
      <c r="C335" s="75" t="s">
        <v>264</v>
      </c>
      <c r="D335" s="71" t="s">
        <v>252</v>
      </c>
      <c r="E335" s="72">
        <v>3127</v>
      </c>
    </row>
    <row r="336" spans="1:5" ht="35" customHeight="1" x14ac:dyDescent="0.2">
      <c r="A336" s="39">
        <v>331</v>
      </c>
      <c r="B336" s="40" t="s">
        <v>251</v>
      </c>
      <c r="C336" s="76" t="s">
        <v>265</v>
      </c>
      <c r="D336" s="71" t="s">
        <v>252</v>
      </c>
      <c r="E336" s="72">
        <v>2832</v>
      </c>
    </row>
    <row r="337" spans="1:5" ht="35" customHeight="1" x14ac:dyDescent="0.2">
      <c r="A337" s="4">
        <v>332</v>
      </c>
      <c r="B337" s="32" t="s">
        <v>251</v>
      </c>
      <c r="C337" s="77" t="s">
        <v>13</v>
      </c>
      <c r="D337" s="71" t="s">
        <v>252</v>
      </c>
      <c r="E337" s="72">
        <f>2273+494</f>
        <v>2767</v>
      </c>
    </row>
    <row r="338" spans="1:5" ht="35" customHeight="1" x14ac:dyDescent="0.2">
      <c r="A338" s="4">
        <v>333</v>
      </c>
      <c r="B338" s="32" t="s">
        <v>251</v>
      </c>
      <c r="C338" s="77" t="s">
        <v>145</v>
      </c>
      <c r="D338" s="71" t="s">
        <v>252</v>
      </c>
      <c r="E338" s="72">
        <v>5664</v>
      </c>
    </row>
    <row r="339" spans="1:5" ht="35" customHeight="1" x14ac:dyDescent="0.2">
      <c r="A339" s="4">
        <v>334</v>
      </c>
      <c r="B339" s="32" t="s">
        <v>251</v>
      </c>
      <c r="C339" s="77" t="s">
        <v>266</v>
      </c>
      <c r="D339" s="71" t="s">
        <v>252</v>
      </c>
      <c r="E339" s="72">
        <f>5664+5664</f>
        <v>11328</v>
      </c>
    </row>
    <row r="340" spans="1:5" ht="35" customHeight="1" x14ac:dyDescent="0.2">
      <c r="A340" s="4"/>
      <c r="B340" s="33"/>
      <c r="C340" s="32"/>
      <c r="D340" s="41"/>
      <c r="E340" s="42"/>
    </row>
    <row r="341" spans="1:5" ht="35" customHeight="1" x14ac:dyDescent="0.2">
      <c r="A341" s="2"/>
      <c r="D341" s="2"/>
      <c r="E341" s="2"/>
    </row>
    <row r="342" spans="1:5" ht="35" customHeight="1" x14ac:dyDescent="0.2">
      <c r="A342" s="2"/>
      <c r="D342" s="2"/>
      <c r="E342" s="2"/>
    </row>
    <row r="343" spans="1:5" ht="35" customHeight="1" x14ac:dyDescent="0.2">
      <c r="A343" s="2"/>
      <c r="D343" s="2"/>
      <c r="E343" s="2"/>
    </row>
    <row r="344" spans="1:5" ht="35" customHeight="1" x14ac:dyDescent="0.2">
      <c r="A344" s="2"/>
      <c r="D344" s="2"/>
      <c r="E344" s="2"/>
    </row>
    <row r="345" spans="1:5" ht="35" customHeight="1" x14ac:dyDescent="0.2">
      <c r="A345" s="2"/>
      <c r="D345" s="2"/>
      <c r="E345" s="2"/>
    </row>
    <row r="346" spans="1:5" ht="35" customHeight="1" x14ac:dyDescent="0.2">
      <c r="A346" s="2"/>
      <c r="D346" s="2"/>
      <c r="E346" s="2"/>
    </row>
    <row r="347" spans="1:5" ht="35" customHeight="1" x14ac:dyDescent="0.2">
      <c r="A347" s="2"/>
      <c r="D347" s="2"/>
      <c r="E347" s="2"/>
    </row>
    <row r="348" spans="1:5" ht="35" customHeight="1" x14ac:dyDescent="0.2">
      <c r="A348" s="2"/>
      <c r="D348" s="2"/>
      <c r="E348" s="2"/>
    </row>
    <row r="349" spans="1:5" ht="35" customHeight="1" x14ac:dyDescent="0.2">
      <c r="A349" s="2"/>
      <c r="D349" s="2"/>
      <c r="E349" s="2"/>
    </row>
    <row r="350" spans="1:5" ht="35" customHeight="1" x14ac:dyDescent="0.2">
      <c r="A350" s="2"/>
      <c r="D350" s="2"/>
      <c r="E350" s="2"/>
    </row>
    <row r="351" spans="1:5" ht="35" customHeight="1" x14ac:dyDescent="0.2">
      <c r="A351" s="2"/>
      <c r="D351" s="2"/>
      <c r="E351" s="2"/>
    </row>
    <row r="352" spans="1:5" ht="35" customHeight="1" x14ac:dyDescent="0.2">
      <c r="A352" s="2"/>
      <c r="D352" s="2"/>
      <c r="E352" s="2"/>
    </row>
    <row r="353" spans="1:5" ht="35" customHeight="1" x14ac:dyDescent="0.2">
      <c r="A353" s="2"/>
      <c r="D353" s="2"/>
      <c r="E353" s="2"/>
    </row>
    <row r="354" spans="1:5" ht="35" customHeight="1" x14ac:dyDescent="0.2">
      <c r="A354" s="2"/>
      <c r="D354" s="2"/>
      <c r="E354" s="2"/>
    </row>
    <row r="355" spans="1:5" ht="35" customHeight="1" x14ac:dyDescent="0.2">
      <c r="A355" s="2"/>
      <c r="D355" s="2"/>
      <c r="E355" s="2"/>
    </row>
    <row r="356" spans="1:5" ht="35" customHeight="1" x14ac:dyDescent="0.2">
      <c r="A356" s="2"/>
      <c r="D356" s="2"/>
      <c r="E356" s="2"/>
    </row>
    <row r="357" spans="1:5" ht="35" customHeight="1" x14ac:dyDescent="0.2">
      <c r="A357" s="2"/>
      <c r="D357" s="2"/>
      <c r="E357" s="2"/>
    </row>
    <row r="358" spans="1:5" ht="35" customHeight="1" x14ac:dyDescent="0.2">
      <c r="A358" s="2"/>
      <c r="D358" s="2"/>
      <c r="E358" s="2"/>
    </row>
    <row r="359" spans="1:5" ht="35" customHeight="1" x14ac:dyDescent="0.2">
      <c r="A359" s="2"/>
      <c r="D359" s="2"/>
      <c r="E359" s="2"/>
    </row>
    <row r="360" spans="1:5" ht="35" customHeight="1" x14ac:dyDescent="0.2">
      <c r="A360" s="2"/>
      <c r="D360" s="2"/>
      <c r="E360" s="2"/>
    </row>
    <row r="361" spans="1:5" ht="35" customHeight="1" x14ac:dyDescent="0.2">
      <c r="A361" s="2"/>
      <c r="D361" s="2"/>
      <c r="E361" s="2"/>
    </row>
    <row r="362" spans="1:5" ht="35" customHeight="1" x14ac:dyDescent="0.2">
      <c r="A362" s="2"/>
      <c r="D362" s="2"/>
      <c r="E362" s="2"/>
    </row>
    <row r="363" spans="1:5" ht="35" customHeight="1" x14ac:dyDescent="0.2">
      <c r="A363" s="2"/>
      <c r="D363" s="2"/>
      <c r="E363" s="2"/>
    </row>
    <row r="364" spans="1:5" ht="35" customHeight="1" x14ac:dyDescent="0.2">
      <c r="A364" s="2"/>
      <c r="D364" s="2"/>
      <c r="E364" s="2"/>
    </row>
    <row r="365" spans="1:5" ht="35" customHeight="1" x14ac:dyDescent="0.2">
      <c r="A365" s="2"/>
      <c r="D365" s="2"/>
      <c r="E365" s="2"/>
    </row>
    <row r="366" spans="1:5" ht="35" customHeight="1" x14ac:dyDescent="0.2">
      <c r="A366" s="2"/>
      <c r="D366" s="2"/>
      <c r="E366" s="2"/>
    </row>
    <row r="367" spans="1:5" ht="35" customHeight="1" x14ac:dyDescent="0.2">
      <c r="A367" s="2"/>
      <c r="D367" s="2"/>
      <c r="E367" s="2"/>
    </row>
    <row r="368" spans="1:5" ht="35" customHeight="1" x14ac:dyDescent="0.2">
      <c r="A368" s="2"/>
      <c r="D368" s="2"/>
      <c r="E368" s="2"/>
    </row>
    <row r="369" spans="1:5" ht="35" customHeight="1" x14ac:dyDescent="0.2">
      <c r="A369" s="2"/>
      <c r="D369" s="2"/>
      <c r="E369" s="2"/>
    </row>
    <row r="370" spans="1:5" ht="35" customHeight="1" x14ac:dyDescent="0.2">
      <c r="A370" s="2"/>
      <c r="D370" s="2"/>
      <c r="E370" s="2"/>
    </row>
    <row r="371" spans="1:5" ht="35" customHeight="1" x14ac:dyDescent="0.2">
      <c r="A371" s="2"/>
      <c r="D371" s="2"/>
      <c r="E371" s="2"/>
    </row>
    <row r="372" spans="1:5" ht="35" customHeight="1" x14ac:dyDescent="0.2">
      <c r="A372" s="2"/>
      <c r="D372" s="2"/>
      <c r="E372" s="2"/>
    </row>
    <row r="373" spans="1:5" ht="35" customHeight="1" x14ac:dyDescent="0.2">
      <c r="A373" s="2"/>
      <c r="D373" s="2"/>
      <c r="E373" s="2"/>
    </row>
    <row r="374" spans="1:5" ht="35" customHeight="1" x14ac:dyDescent="0.2">
      <c r="A374" s="2"/>
      <c r="D374" s="2"/>
      <c r="E374" s="2"/>
    </row>
    <row r="375" spans="1:5" ht="35" customHeight="1" x14ac:dyDescent="0.2">
      <c r="A375" s="2"/>
      <c r="D375" s="2"/>
      <c r="E375" s="2"/>
    </row>
    <row r="376" spans="1:5" ht="35" customHeight="1" x14ac:dyDescent="0.2">
      <c r="A376" s="2"/>
      <c r="D376" s="2"/>
      <c r="E376" s="2"/>
    </row>
    <row r="377" spans="1:5" ht="35" customHeight="1" x14ac:dyDescent="0.2">
      <c r="A377" s="2"/>
      <c r="D377" s="2"/>
      <c r="E377" s="2"/>
    </row>
    <row r="378" spans="1:5" ht="35" customHeight="1" x14ac:dyDescent="0.2">
      <c r="A378" s="2"/>
      <c r="D378" s="2"/>
      <c r="E378" s="2"/>
    </row>
    <row r="379" spans="1:5" ht="35" customHeight="1" x14ac:dyDescent="0.2">
      <c r="A379" s="2"/>
      <c r="D379" s="2"/>
      <c r="E379" s="2"/>
    </row>
    <row r="380" spans="1:5" ht="35" customHeight="1" x14ac:dyDescent="0.2">
      <c r="A380" s="2"/>
      <c r="D380" s="2"/>
      <c r="E380" s="2"/>
    </row>
    <row r="381" spans="1:5" ht="35" customHeight="1" x14ac:dyDescent="0.2">
      <c r="A381" s="2"/>
      <c r="D381" s="2"/>
      <c r="E381" s="2"/>
    </row>
    <row r="382" spans="1:5" ht="35" customHeight="1" x14ac:dyDescent="0.2">
      <c r="A382" s="2"/>
      <c r="D382" s="2"/>
      <c r="E382" s="2"/>
    </row>
    <row r="383" spans="1:5" ht="35" customHeight="1" x14ac:dyDescent="0.2">
      <c r="A383" s="2"/>
      <c r="D383" s="2"/>
      <c r="E383" s="2"/>
    </row>
    <row r="384" spans="1:5" ht="35" customHeight="1" x14ac:dyDescent="0.2">
      <c r="A384" s="2"/>
      <c r="D384" s="2"/>
      <c r="E384" s="2"/>
    </row>
    <row r="385" spans="1:5" ht="35" customHeight="1" x14ac:dyDescent="0.2">
      <c r="A385" s="2"/>
      <c r="D385" s="2"/>
      <c r="E385" s="2"/>
    </row>
    <row r="386" spans="1:5" ht="35" customHeight="1" x14ac:dyDescent="0.2">
      <c r="A386" s="2"/>
      <c r="D386" s="2"/>
      <c r="E386" s="2"/>
    </row>
    <row r="387" spans="1:5" ht="35" customHeight="1" x14ac:dyDescent="0.2">
      <c r="A387" s="2"/>
      <c r="D387" s="2"/>
      <c r="E387" s="2"/>
    </row>
    <row r="388" spans="1:5" ht="35" customHeight="1" x14ac:dyDescent="0.2">
      <c r="A388" s="2"/>
      <c r="D388" s="2"/>
      <c r="E388" s="2"/>
    </row>
    <row r="389" spans="1:5" ht="35" customHeight="1" x14ac:dyDescent="0.2">
      <c r="A389" s="2"/>
      <c r="D389" s="2"/>
      <c r="E389" s="2"/>
    </row>
    <row r="390" spans="1:5" ht="35" customHeight="1" x14ac:dyDescent="0.2">
      <c r="A390" s="2"/>
      <c r="D390" s="2"/>
      <c r="E390" s="2"/>
    </row>
    <row r="391" spans="1:5" ht="35" customHeight="1" x14ac:dyDescent="0.2">
      <c r="A391" s="2"/>
      <c r="D391" s="2"/>
      <c r="E391" s="2"/>
    </row>
    <row r="392" spans="1:5" ht="35" customHeight="1" x14ac:dyDescent="0.2">
      <c r="A392" s="2"/>
      <c r="D392" s="2"/>
      <c r="E392" s="2"/>
    </row>
    <row r="393" spans="1:5" ht="35" customHeight="1" x14ac:dyDescent="0.2">
      <c r="A393" s="2"/>
      <c r="D393" s="2"/>
      <c r="E393" s="2"/>
    </row>
    <row r="394" spans="1:5" ht="35" customHeight="1" x14ac:dyDescent="0.2">
      <c r="A394" s="2"/>
      <c r="D394" s="2"/>
      <c r="E394" s="2"/>
    </row>
    <row r="395" spans="1:5" ht="35" customHeight="1" x14ac:dyDescent="0.2">
      <c r="A395" s="2"/>
      <c r="D395" s="2"/>
      <c r="E395" s="2"/>
    </row>
    <row r="396" spans="1:5" ht="35" customHeight="1" x14ac:dyDescent="0.2">
      <c r="A396" s="2"/>
      <c r="D396" s="2"/>
      <c r="E396" s="2"/>
    </row>
    <row r="397" spans="1:5" ht="35" customHeight="1" x14ac:dyDescent="0.2">
      <c r="A397" s="2"/>
      <c r="D397" s="2"/>
      <c r="E397" s="2"/>
    </row>
    <row r="398" spans="1:5" ht="35" customHeight="1" x14ac:dyDescent="0.2">
      <c r="A398" s="2"/>
      <c r="D398" s="2"/>
      <c r="E398" s="2"/>
    </row>
    <row r="399" spans="1:5" ht="35" customHeight="1" x14ac:dyDescent="0.2">
      <c r="A399" s="2"/>
      <c r="D399" s="2"/>
      <c r="E399" s="2"/>
    </row>
    <row r="400" spans="1:5" ht="35" customHeight="1" x14ac:dyDescent="0.2">
      <c r="A400" s="2"/>
      <c r="D400" s="2"/>
      <c r="E400" s="2"/>
    </row>
    <row r="401" spans="1:5" ht="35" customHeight="1" x14ac:dyDescent="0.2">
      <c r="A401" s="2"/>
      <c r="D401" s="2"/>
      <c r="E401" s="2"/>
    </row>
    <row r="402" spans="1:5" ht="35" customHeight="1" x14ac:dyDescent="0.2">
      <c r="A402" s="2"/>
      <c r="D402" s="2"/>
      <c r="E402" s="2"/>
    </row>
    <row r="403" spans="1:5" ht="35" customHeight="1" x14ac:dyDescent="0.2">
      <c r="A403" s="2"/>
      <c r="D403" s="2"/>
      <c r="E403" s="2"/>
    </row>
    <row r="404" spans="1:5" ht="35" customHeight="1" x14ac:dyDescent="0.2">
      <c r="A404" s="2"/>
      <c r="D404" s="2"/>
      <c r="E404" s="2"/>
    </row>
    <row r="405" spans="1:5" ht="35" customHeight="1" x14ac:dyDescent="0.2">
      <c r="A405" s="2"/>
      <c r="D405" s="2"/>
      <c r="E405" s="2"/>
    </row>
    <row r="406" spans="1:5" ht="35" customHeight="1" x14ac:dyDescent="0.2">
      <c r="A406" s="2"/>
      <c r="D406" s="2"/>
      <c r="E406" s="2"/>
    </row>
    <row r="407" spans="1:5" ht="35" customHeight="1" x14ac:dyDescent="0.2">
      <c r="A407" s="2"/>
      <c r="D407" s="2"/>
      <c r="E407" s="2"/>
    </row>
    <row r="408" spans="1:5" ht="35" customHeight="1" x14ac:dyDescent="0.2">
      <c r="A408" s="2"/>
      <c r="D408" s="2"/>
      <c r="E408" s="2"/>
    </row>
    <row r="409" spans="1:5" ht="35" customHeight="1" x14ac:dyDescent="0.2">
      <c r="A409" s="2"/>
      <c r="D409" s="2"/>
      <c r="E409" s="2"/>
    </row>
    <row r="410" spans="1:5" ht="35" customHeight="1" x14ac:dyDescent="0.2">
      <c r="A410" s="2"/>
      <c r="D410" s="2"/>
      <c r="E410" s="2"/>
    </row>
    <row r="411" spans="1:5" ht="35" customHeight="1" x14ac:dyDescent="0.2">
      <c r="A411" s="2"/>
      <c r="D411" s="2"/>
      <c r="E411" s="2"/>
    </row>
    <row r="412" spans="1:5" ht="35" customHeight="1" x14ac:dyDescent="0.2">
      <c r="A412" s="2"/>
      <c r="D412" s="2"/>
      <c r="E412" s="2"/>
    </row>
    <row r="413" spans="1:5" ht="35" customHeight="1" x14ac:dyDescent="0.2">
      <c r="A413" s="2"/>
      <c r="D413" s="2"/>
      <c r="E413" s="2"/>
    </row>
    <row r="414" spans="1:5" ht="35" customHeight="1" x14ac:dyDescent="0.2">
      <c r="A414" s="2"/>
      <c r="D414" s="2"/>
      <c r="E414" s="2"/>
    </row>
    <row r="415" spans="1:5" ht="35" customHeight="1" x14ac:dyDescent="0.2">
      <c r="A415" s="2"/>
      <c r="D415" s="2"/>
      <c r="E415" s="2"/>
    </row>
    <row r="416" spans="1:5" ht="35" customHeight="1" x14ac:dyDescent="0.2">
      <c r="A416" s="2"/>
      <c r="D416" s="2"/>
      <c r="E416" s="2"/>
    </row>
    <row r="417" spans="1:5" ht="35" customHeight="1" x14ac:dyDescent="0.2">
      <c r="A417" s="2"/>
      <c r="D417" s="2"/>
      <c r="E417" s="2"/>
    </row>
    <row r="418" spans="1:5" ht="35" customHeight="1" x14ac:dyDescent="0.2">
      <c r="A418" s="2"/>
      <c r="D418" s="2"/>
      <c r="E418" s="2"/>
    </row>
    <row r="419" spans="1:5" ht="35" customHeight="1" x14ac:dyDescent="0.2">
      <c r="A419" s="2"/>
      <c r="D419" s="2"/>
      <c r="E419" s="2"/>
    </row>
    <row r="420" spans="1:5" ht="35" customHeight="1" x14ac:dyDescent="0.2">
      <c r="A420" s="2"/>
      <c r="D420" s="2"/>
      <c r="E420" s="2"/>
    </row>
    <row r="421" spans="1:5" ht="35" customHeight="1" x14ac:dyDescent="0.2">
      <c r="A421" s="2"/>
      <c r="D421" s="2"/>
      <c r="E421" s="2"/>
    </row>
    <row r="422" spans="1:5" ht="35" customHeight="1" x14ac:dyDescent="0.2">
      <c r="A422" s="2"/>
      <c r="D422" s="2"/>
      <c r="E422" s="2"/>
    </row>
    <row r="423" spans="1:5" ht="35" customHeight="1" x14ac:dyDescent="0.2">
      <c r="A423" s="2"/>
      <c r="D423" s="2"/>
      <c r="E423" s="2"/>
    </row>
    <row r="424" spans="1:5" ht="35" customHeight="1" x14ac:dyDescent="0.2">
      <c r="A424" s="2"/>
      <c r="D424" s="2"/>
      <c r="E424" s="2"/>
    </row>
    <row r="425" spans="1:5" ht="35" customHeight="1" x14ac:dyDescent="0.2">
      <c r="A425" s="2"/>
      <c r="D425" s="2"/>
      <c r="E425" s="2"/>
    </row>
    <row r="426" spans="1:5" ht="35" customHeight="1" x14ac:dyDescent="0.2">
      <c r="A426" s="2"/>
      <c r="D426" s="2"/>
      <c r="E426" s="2"/>
    </row>
    <row r="427" spans="1:5" ht="35" customHeight="1" x14ac:dyDescent="0.2">
      <c r="A427" s="2"/>
      <c r="D427" s="2"/>
      <c r="E427" s="2"/>
    </row>
    <row r="428" spans="1:5" ht="35" customHeight="1" x14ac:dyDescent="0.2">
      <c r="A428" s="2"/>
      <c r="D428" s="2"/>
      <c r="E428" s="2"/>
    </row>
    <row r="429" spans="1:5" ht="35" customHeight="1" x14ac:dyDescent="0.2">
      <c r="A429" s="2"/>
      <c r="D429" s="2"/>
      <c r="E429" s="2"/>
    </row>
    <row r="430" spans="1:5" ht="35" customHeight="1" x14ac:dyDescent="0.2">
      <c r="A430" s="2"/>
      <c r="D430" s="2"/>
      <c r="E430" s="2"/>
    </row>
    <row r="431" spans="1:5" ht="35" customHeight="1" x14ac:dyDescent="0.2">
      <c r="A431" s="2"/>
      <c r="D431" s="2"/>
      <c r="E431" s="2"/>
    </row>
    <row r="432" spans="1:5" ht="35" customHeight="1" x14ac:dyDescent="0.2">
      <c r="A432" s="2"/>
      <c r="D432" s="2"/>
      <c r="E432" s="2"/>
    </row>
    <row r="433" spans="1:5" ht="35" customHeight="1" x14ac:dyDescent="0.2">
      <c r="A433" s="2"/>
      <c r="D433" s="2"/>
      <c r="E433" s="2"/>
    </row>
    <row r="434" spans="1:5" ht="35" customHeight="1" x14ac:dyDescent="0.2">
      <c r="A434" s="2"/>
      <c r="D434" s="2"/>
      <c r="E434" s="2"/>
    </row>
    <row r="435" spans="1:5" ht="35" customHeight="1" x14ac:dyDescent="0.2">
      <c r="A435" s="2"/>
      <c r="D435" s="2"/>
      <c r="E435" s="2"/>
    </row>
    <row r="436" spans="1:5" ht="35" customHeight="1" x14ac:dyDescent="0.2">
      <c r="A436" s="2"/>
      <c r="D436" s="2"/>
      <c r="E436" s="2"/>
    </row>
    <row r="437" spans="1:5" ht="35" customHeight="1" x14ac:dyDescent="0.2">
      <c r="A437" s="2"/>
      <c r="D437" s="2"/>
      <c r="E437" s="2"/>
    </row>
    <row r="438" spans="1:5" ht="35" customHeight="1" x14ac:dyDescent="0.2">
      <c r="A438" s="2"/>
      <c r="D438" s="2"/>
      <c r="E438" s="2"/>
    </row>
    <row r="439" spans="1:5" ht="35" customHeight="1" x14ac:dyDescent="0.2">
      <c r="A439" s="2"/>
      <c r="D439" s="2"/>
      <c r="E439" s="2"/>
    </row>
    <row r="440" spans="1:5" ht="35" customHeight="1" x14ac:dyDescent="0.2">
      <c r="A440" s="2"/>
      <c r="D440" s="2"/>
      <c r="E440" s="2"/>
    </row>
    <row r="441" spans="1:5" ht="35" customHeight="1" x14ac:dyDescent="0.2">
      <c r="A441" s="2"/>
      <c r="D441" s="2"/>
      <c r="E441" s="2"/>
    </row>
    <row r="442" spans="1:5" ht="35" customHeight="1" x14ac:dyDescent="0.2">
      <c r="A442" s="2"/>
      <c r="D442" s="2"/>
      <c r="E442" s="2"/>
    </row>
    <row r="443" spans="1:5" ht="35" customHeight="1" x14ac:dyDescent="0.2">
      <c r="A443" s="2"/>
      <c r="D443" s="2"/>
      <c r="E443" s="2"/>
    </row>
    <row r="444" spans="1:5" ht="35" customHeight="1" x14ac:dyDescent="0.2">
      <c r="A444" s="2"/>
      <c r="D444" s="2"/>
      <c r="E444" s="2"/>
    </row>
    <row r="445" spans="1:5" ht="35" customHeight="1" x14ac:dyDescent="0.2">
      <c r="A445" s="2"/>
      <c r="D445" s="2"/>
      <c r="E445" s="2"/>
    </row>
    <row r="446" spans="1:5" ht="35" customHeight="1" x14ac:dyDescent="0.2">
      <c r="A446" s="2"/>
      <c r="D446" s="2"/>
      <c r="E446" s="2"/>
    </row>
    <row r="447" spans="1:5" ht="35" customHeight="1" x14ac:dyDescent="0.2">
      <c r="A447" s="2"/>
      <c r="D447" s="2"/>
      <c r="E447" s="2"/>
    </row>
    <row r="448" spans="1:5" ht="35" customHeight="1" x14ac:dyDescent="0.2">
      <c r="A448" s="2"/>
      <c r="D448" s="2"/>
      <c r="E448" s="2"/>
    </row>
    <row r="449" spans="1:5" ht="35" customHeight="1" x14ac:dyDescent="0.2">
      <c r="A449" s="2"/>
      <c r="D449" s="2"/>
      <c r="E449" s="2"/>
    </row>
    <row r="450" spans="1:5" ht="35" customHeight="1" x14ac:dyDescent="0.2">
      <c r="A450" s="2"/>
      <c r="D450" s="2"/>
      <c r="E450" s="2"/>
    </row>
    <row r="451" spans="1:5" ht="35" customHeight="1" x14ac:dyDescent="0.2">
      <c r="A451" s="2"/>
      <c r="D451" s="2"/>
      <c r="E451" s="2"/>
    </row>
    <row r="452" spans="1:5" ht="35" customHeight="1" x14ac:dyDescent="0.2">
      <c r="A452" s="2"/>
      <c r="D452" s="2"/>
      <c r="E452" s="2"/>
    </row>
    <row r="453" spans="1:5" ht="35" customHeight="1" x14ac:dyDescent="0.2">
      <c r="A453" s="2"/>
      <c r="D453" s="2"/>
      <c r="E453" s="2"/>
    </row>
    <row r="454" spans="1:5" ht="35" customHeight="1" x14ac:dyDescent="0.2">
      <c r="A454" s="2"/>
      <c r="D454" s="2"/>
      <c r="E454" s="2"/>
    </row>
    <row r="455" spans="1:5" ht="35" customHeight="1" x14ac:dyDescent="0.2">
      <c r="A455" s="2"/>
      <c r="D455" s="2"/>
      <c r="E455" s="2"/>
    </row>
    <row r="456" spans="1:5" ht="35" customHeight="1" x14ac:dyDescent="0.2">
      <c r="A456" s="2"/>
      <c r="D456" s="2"/>
      <c r="E456" s="2"/>
    </row>
    <row r="457" spans="1:5" ht="35" customHeight="1" x14ac:dyDescent="0.2">
      <c r="A457" s="2"/>
      <c r="D457" s="2"/>
      <c r="E457" s="2"/>
    </row>
    <row r="458" spans="1:5" ht="35" customHeight="1" x14ac:dyDescent="0.2">
      <c r="A458" s="2"/>
      <c r="D458" s="2"/>
      <c r="E458" s="2"/>
    </row>
    <row r="459" spans="1:5" ht="35" customHeight="1" x14ac:dyDescent="0.2">
      <c r="A459" s="2"/>
      <c r="D459" s="2"/>
      <c r="E459" s="2"/>
    </row>
    <row r="460" spans="1:5" ht="35" customHeight="1" x14ac:dyDescent="0.2">
      <c r="A460" s="2"/>
      <c r="D460" s="2"/>
      <c r="E460" s="2"/>
    </row>
    <row r="461" spans="1:5" ht="35" customHeight="1" x14ac:dyDescent="0.2">
      <c r="A461" s="2"/>
      <c r="D461" s="2"/>
      <c r="E461" s="2"/>
    </row>
    <row r="462" spans="1:5" ht="35" customHeight="1" x14ac:dyDescent="0.2">
      <c r="A462" s="2"/>
      <c r="D462" s="2"/>
      <c r="E462" s="2"/>
    </row>
    <row r="463" spans="1:5" ht="35" customHeight="1" x14ac:dyDescent="0.2">
      <c r="A463" s="2"/>
      <c r="D463" s="2"/>
      <c r="E463" s="2"/>
    </row>
    <row r="464" spans="1:5" ht="35" customHeight="1" x14ac:dyDescent="0.2">
      <c r="A464" s="2"/>
      <c r="D464" s="2"/>
      <c r="E464" s="2"/>
    </row>
    <row r="465" spans="1:5" ht="35" customHeight="1" x14ac:dyDescent="0.2">
      <c r="A465" s="2"/>
      <c r="D465" s="2"/>
      <c r="E465" s="2"/>
    </row>
    <row r="466" spans="1:5" ht="35" customHeight="1" x14ac:dyDescent="0.2">
      <c r="A466" s="2"/>
      <c r="D466" s="2"/>
      <c r="E466" s="2"/>
    </row>
    <row r="467" spans="1:5" ht="35" customHeight="1" x14ac:dyDescent="0.2">
      <c r="A467" s="2"/>
      <c r="D467" s="2"/>
      <c r="E467" s="2"/>
    </row>
    <row r="468" spans="1:5" ht="35" customHeight="1" x14ac:dyDescent="0.2">
      <c r="A468" s="2"/>
      <c r="D468" s="2"/>
      <c r="E468" s="2"/>
    </row>
    <row r="469" spans="1:5" ht="35" customHeight="1" x14ac:dyDescent="0.2">
      <c r="A469" s="2"/>
      <c r="D469" s="2"/>
      <c r="E469" s="2"/>
    </row>
    <row r="470" spans="1:5" ht="35" customHeight="1" x14ac:dyDescent="0.2">
      <c r="A470" s="2"/>
      <c r="D470" s="2"/>
      <c r="E470" s="2"/>
    </row>
    <row r="471" spans="1:5" ht="35" customHeight="1" x14ac:dyDescent="0.2">
      <c r="A471" s="2"/>
      <c r="D471" s="2"/>
      <c r="E471" s="2"/>
    </row>
    <row r="472" spans="1:5" ht="35" customHeight="1" x14ac:dyDescent="0.2">
      <c r="A472" s="2"/>
      <c r="D472" s="2"/>
      <c r="E472" s="2"/>
    </row>
    <row r="473" spans="1:5" ht="35" customHeight="1" x14ac:dyDescent="0.2">
      <c r="A473" s="2"/>
      <c r="D473" s="2"/>
      <c r="E473" s="2"/>
    </row>
    <row r="474" spans="1:5" ht="35" customHeight="1" x14ac:dyDescent="0.2">
      <c r="A474" s="2"/>
      <c r="D474" s="2"/>
      <c r="E474" s="2"/>
    </row>
    <row r="475" spans="1:5" ht="35" customHeight="1" x14ac:dyDescent="0.2">
      <c r="A475" s="2"/>
      <c r="D475" s="2"/>
      <c r="E475" s="2"/>
    </row>
    <row r="476" spans="1:5" ht="35" customHeight="1" x14ac:dyDescent="0.2">
      <c r="A476" s="2"/>
      <c r="D476" s="2"/>
      <c r="E476" s="2"/>
    </row>
    <row r="477" spans="1:5" ht="35" customHeight="1" x14ac:dyDescent="0.2">
      <c r="A477" s="2"/>
      <c r="D477" s="2"/>
      <c r="E477" s="2"/>
    </row>
    <row r="478" spans="1:5" ht="35" customHeight="1" x14ac:dyDescent="0.2">
      <c r="A478" s="2"/>
      <c r="D478" s="2"/>
      <c r="E478" s="2"/>
    </row>
    <row r="479" spans="1:5" ht="35" customHeight="1" x14ac:dyDescent="0.2">
      <c r="A479" s="2"/>
      <c r="D479" s="2"/>
      <c r="E479" s="2"/>
    </row>
    <row r="480" spans="1:5" ht="35" customHeight="1" x14ac:dyDescent="0.2">
      <c r="A480" s="2"/>
      <c r="D480" s="2"/>
      <c r="E480" s="2"/>
    </row>
    <row r="481" spans="1:5" ht="35" customHeight="1" x14ac:dyDescent="0.2">
      <c r="A481" s="2"/>
      <c r="D481" s="2"/>
      <c r="E481" s="2"/>
    </row>
    <row r="482" spans="1:5" ht="35" customHeight="1" x14ac:dyDescent="0.2">
      <c r="A482" s="2"/>
      <c r="D482" s="2"/>
      <c r="E482" s="2"/>
    </row>
    <row r="483" spans="1:5" ht="35" customHeight="1" x14ac:dyDescent="0.2">
      <c r="A483" s="2"/>
      <c r="D483" s="2"/>
      <c r="E483" s="2"/>
    </row>
    <row r="484" spans="1:5" ht="35" customHeight="1" x14ac:dyDescent="0.2">
      <c r="A484" s="2"/>
      <c r="D484" s="2"/>
      <c r="E484" s="2"/>
    </row>
    <row r="485" spans="1:5" ht="35" customHeight="1" x14ac:dyDescent="0.2">
      <c r="A485" s="2"/>
      <c r="D485" s="2"/>
      <c r="E485" s="2"/>
    </row>
    <row r="486" spans="1:5" ht="35" customHeight="1" x14ac:dyDescent="0.2">
      <c r="A486" s="2"/>
      <c r="D486" s="2"/>
      <c r="E486" s="2"/>
    </row>
    <row r="487" spans="1:5" ht="35" customHeight="1" x14ac:dyDescent="0.2">
      <c r="A487" s="2"/>
      <c r="D487" s="2"/>
      <c r="E487" s="2"/>
    </row>
    <row r="488" spans="1:5" ht="35" customHeight="1" x14ac:dyDescent="0.2">
      <c r="A488" s="2"/>
      <c r="D488" s="2"/>
      <c r="E488" s="2"/>
    </row>
    <row r="489" spans="1:5" ht="35" customHeight="1" x14ac:dyDescent="0.2">
      <c r="A489" s="2"/>
      <c r="D489" s="2"/>
      <c r="E489" s="2"/>
    </row>
    <row r="490" spans="1:5" ht="35" customHeight="1" x14ac:dyDescent="0.2">
      <c r="A490" s="2"/>
      <c r="D490" s="2"/>
      <c r="E490" s="2"/>
    </row>
    <row r="491" spans="1:5" ht="35" customHeight="1" x14ac:dyDescent="0.2">
      <c r="A491" s="2"/>
      <c r="D491" s="2"/>
      <c r="E491" s="2"/>
    </row>
    <row r="492" spans="1:5" ht="35" customHeight="1" x14ac:dyDescent="0.2">
      <c r="A492" s="2"/>
      <c r="D492" s="2"/>
      <c r="E492" s="2"/>
    </row>
    <row r="493" spans="1:5" ht="35" customHeight="1" x14ac:dyDescent="0.2">
      <c r="A493" s="2"/>
      <c r="D493" s="2"/>
      <c r="E493" s="2"/>
    </row>
    <row r="494" spans="1:5" ht="35" customHeight="1" x14ac:dyDescent="0.2">
      <c r="A494" s="2"/>
      <c r="D494" s="2"/>
      <c r="E494" s="2"/>
    </row>
    <row r="495" spans="1:5" ht="35" customHeight="1" x14ac:dyDescent="0.2">
      <c r="A495" s="2"/>
      <c r="D495" s="2"/>
      <c r="E495" s="2"/>
    </row>
    <row r="496" spans="1:5" ht="35" customHeight="1" x14ac:dyDescent="0.2">
      <c r="A496" s="2"/>
      <c r="D496" s="2"/>
      <c r="E496" s="2"/>
    </row>
    <row r="497" spans="1:5" ht="35" customHeight="1" x14ac:dyDescent="0.2">
      <c r="A497" s="2"/>
      <c r="D497" s="2"/>
      <c r="E497" s="2"/>
    </row>
    <row r="498" spans="1:5" ht="35" customHeight="1" x14ac:dyDescent="0.2">
      <c r="A498" s="2"/>
      <c r="D498" s="2"/>
      <c r="E498" s="2"/>
    </row>
    <row r="499" spans="1:5" ht="35" customHeight="1" x14ac:dyDescent="0.2">
      <c r="A499" s="2"/>
      <c r="D499" s="2"/>
      <c r="E499" s="2"/>
    </row>
    <row r="500" spans="1:5" ht="35" customHeight="1" x14ac:dyDescent="0.2">
      <c r="A500" s="2"/>
      <c r="D500" s="2"/>
      <c r="E500" s="2"/>
    </row>
    <row r="501" spans="1:5" ht="35" customHeight="1" x14ac:dyDescent="0.2">
      <c r="A501" s="2"/>
      <c r="D501" s="2"/>
      <c r="E501" s="2"/>
    </row>
    <row r="502" spans="1:5" ht="35" customHeight="1" x14ac:dyDescent="0.2">
      <c r="A502" s="2"/>
      <c r="D502" s="2"/>
      <c r="E502" s="2"/>
    </row>
    <row r="503" spans="1:5" ht="35" customHeight="1" x14ac:dyDescent="0.2">
      <c r="A503" s="2"/>
      <c r="D503" s="2"/>
      <c r="E503" s="2"/>
    </row>
    <row r="504" spans="1:5" ht="35" customHeight="1" x14ac:dyDescent="0.2">
      <c r="A504" s="2"/>
      <c r="D504" s="2"/>
      <c r="E504" s="2"/>
    </row>
    <row r="505" spans="1:5" ht="35" customHeight="1" x14ac:dyDescent="0.2">
      <c r="A505" s="2"/>
      <c r="D505" s="2"/>
      <c r="E505" s="2"/>
    </row>
    <row r="506" spans="1:5" ht="35" customHeight="1" x14ac:dyDescent="0.2">
      <c r="A506" s="2"/>
      <c r="D506" s="2"/>
      <c r="E506" s="2"/>
    </row>
    <row r="507" spans="1:5" ht="35" customHeight="1" x14ac:dyDescent="0.2">
      <c r="A507" s="2"/>
      <c r="D507" s="2"/>
      <c r="E507" s="2"/>
    </row>
    <row r="508" spans="1:5" ht="35" customHeight="1" x14ac:dyDescent="0.2">
      <c r="A508" s="2"/>
      <c r="D508" s="2"/>
      <c r="E508" s="2"/>
    </row>
    <row r="509" spans="1:5" ht="35" customHeight="1" x14ac:dyDescent="0.2">
      <c r="A509" s="2"/>
      <c r="D509" s="2"/>
      <c r="E509" s="2"/>
    </row>
    <row r="510" spans="1:5" ht="35" customHeight="1" x14ac:dyDescent="0.2">
      <c r="A510" s="2"/>
      <c r="D510" s="2"/>
      <c r="E510" s="2"/>
    </row>
    <row r="511" spans="1:5" ht="35" customHeight="1" x14ac:dyDescent="0.2">
      <c r="A511" s="2"/>
      <c r="D511" s="2"/>
      <c r="E511" s="2"/>
    </row>
    <row r="512" spans="1:5" ht="35" customHeight="1" x14ac:dyDescent="0.2">
      <c r="A512" s="2"/>
      <c r="D512" s="2"/>
      <c r="E512" s="2"/>
    </row>
    <row r="513" spans="1:5" ht="35" customHeight="1" x14ac:dyDescent="0.2">
      <c r="A513" s="2"/>
      <c r="D513" s="2"/>
      <c r="E513" s="2"/>
    </row>
    <row r="514" spans="1:5" ht="35" customHeight="1" x14ac:dyDescent="0.2">
      <c r="A514" s="2"/>
      <c r="D514" s="2"/>
      <c r="E514" s="2"/>
    </row>
    <row r="515" spans="1:5" ht="35" customHeight="1" x14ac:dyDescent="0.2">
      <c r="A515" s="2"/>
      <c r="D515" s="2"/>
      <c r="E515" s="2"/>
    </row>
    <row r="516" spans="1:5" ht="35" customHeight="1" x14ac:dyDescent="0.2">
      <c r="A516" s="2"/>
      <c r="D516" s="2"/>
      <c r="E516" s="2"/>
    </row>
    <row r="517" spans="1:5" ht="35" customHeight="1" x14ac:dyDescent="0.2">
      <c r="A517" s="2"/>
      <c r="D517" s="2"/>
      <c r="E517" s="2"/>
    </row>
    <row r="518" spans="1:5" ht="35" customHeight="1" x14ac:dyDescent="0.2">
      <c r="A518" s="2"/>
      <c r="D518" s="2"/>
      <c r="E518" s="2"/>
    </row>
    <row r="519" spans="1:5" ht="35" customHeight="1" x14ac:dyDescent="0.2">
      <c r="A519" s="2"/>
      <c r="D519" s="2"/>
      <c r="E519" s="2"/>
    </row>
    <row r="520" spans="1:5" ht="35" customHeight="1" x14ac:dyDescent="0.2">
      <c r="A520" s="2"/>
      <c r="D520" s="2"/>
      <c r="E520" s="2"/>
    </row>
    <row r="521" spans="1:5" ht="35" customHeight="1" x14ac:dyDescent="0.2">
      <c r="A521" s="2"/>
      <c r="D521" s="2"/>
      <c r="E521" s="2"/>
    </row>
    <row r="522" spans="1:5" ht="35" customHeight="1" x14ac:dyDescent="0.2">
      <c r="A522" s="2"/>
      <c r="D522" s="2"/>
      <c r="E522" s="2"/>
    </row>
    <row r="523" spans="1:5" ht="35" customHeight="1" x14ac:dyDescent="0.2">
      <c r="A523" s="2"/>
      <c r="D523" s="2"/>
      <c r="E523" s="2"/>
    </row>
    <row r="524" spans="1:5" ht="35" customHeight="1" x14ac:dyDescent="0.2">
      <c r="A524" s="2"/>
      <c r="D524" s="2"/>
      <c r="E524" s="2"/>
    </row>
    <row r="525" spans="1:5" ht="35" customHeight="1" x14ac:dyDescent="0.2">
      <c r="A525" s="2"/>
      <c r="D525" s="2"/>
      <c r="E525" s="2"/>
    </row>
    <row r="526" spans="1:5" ht="35" customHeight="1" x14ac:dyDescent="0.2">
      <c r="A526" s="2"/>
      <c r="D526" s="2"/>
      <c r="E526" s="2"/>
    </row>
    <row r="527" spans="1:5" ht="35" customHeight="1" x14ac:dyDescent="0.2">
      <c r="A527" s="2"/>
      <c r="D527" s="2"/>
      <c r="E527" s="2"/>
    </row>
    <row r="528" spans="1:5" ht="35" customHeight="1" x14ac:dyDescent="0.2">
      <c r="A528" s="2"/>
      <c r="D528" s="2"/>
      <c r="E528" s="2"/>
    </row>
    <row r="529" spans="1:5" ht="35" customHeight="1" x14ac:dyDescent="0.2">
      <c r="A529" s="2"/>
      <c r="D529" s="2"/>
      <c r="E529" s="2"/>
    </row>
    <row r="530" spans="1:5" ht="35" customHeight="1" x14ac:dyDescent="0.2">
      <c r="A530" s="2"/>
      <c r="D530" s="2"/>
      <c r="E530" s="2"/>
    </row>
    <row r="531" spans="1:5" ht="35" customHeight="1" x14ac:dyDescent="0.2">
      <c r="A531" s="2"/>
      <c r="D531" s="2"/>
      <c r="E531" s="2"/>
    </row>
    <row r="532" spans="1:5" ht="35" customHeight="1" x14ac:dyDescent="0.2">
      <c r="A532" s="2"/>
      <c r="D532" s="2"/>
      <c r="E532" s="2"/>
    </row>
    <row r="533" spans="1:5" ht="35" customHeight="1" x14ac:dyDescent="0.2">
      <c r="A533" s="2"/>
      <c r="D533" s="2"/>
      <c r="E533" s="2"/>
    </row>
    <row r="534" spans="1:5" ht="35" customHeight="1" x14ac:dyDescent="0.2">
      <c r="A534" s="2"/>
      <c r="D534" s="2"/>
      <c r="E534" s="2"/>
    </row>
    <row r="535" spans="1:5" ht="35" customHeight="1" x14ac:dyDescent="0.2">
      <c r="A535" s="2"/>
      <c r="D535" s="2"/>
      <c r="E535" s="2"/>
    </row>
    <row r="536" spans="1:5" ht="35" customHeight="1" x14ac:dyDescent="0.2">
      <c r="A536" s="2"/>
      <c r="D536" s="2"/>
      <c r="E536" s="2"/>
    </row>
    <row r="537" spans="1:5" ht="35" customHeight="1" x14ac:dyDescent="0.2">
      <c r="A537" s="2"/>
      <c r="D537" s="2"/>
      <c r="E537" s="2"/>
    </row>
    <row r="538" spans="1:5" ht="35" customHeight="1" x14ac:dyDescent="0.2">
      <c r="A538" s="2"/>
      <c r="D538" s="2"/>
      <c r="E538" s="2"/>
    </row>
    <row r="539" spans="1:5" ht="35" customHeight="1" x14ac:dyDescent="0.2">
      <c r="A539" s="2"/>
      <c r="D539" s="2"/>
      <c r="E539" s="2"/>
    </row>
    <row r="540" spans="1:5" ht="35" customHeight="1" x14ac:dyDescent="0.2">
      <c r="A540" s="2"/>
      <c r="D540" s="2"/>
      <c r="E540" s="2"/>
    </row>
    <row r="541" spans="1:5" ht="35" customHeight="1" x14ac:dyDescent="0.2">
      <c r="A541" s="2"/>
      <c r="D541" s="2"/>
      <c r="E541" s="2"/>
    </row>
    <row r="542" spans="1:5" ht="35" customHeight="1" x14ac:dyDescent="0.2">
      <c r="A542" s="2"/>
      <c r="D542" s="2"/>
      <c r="E542" s="2"/>
    </row>
    <row r="543" spans="1:5" ht="35" customHeight="1" x14ac:dyDescent="0.2">
      <c r="A543" s="2"/>
      <c r="D543" s="2"/>
      <c r="E543" s="2"/>
    </row>
    <row r="544" spans="1:5" ht="35" customHeight="1" x14ac:dyDescent="0.2">
      <c r="A544" s="2"/>
      <c r="D544" s="2"/>
      <c r="E544" s="2"/>
    </row>
    <row r="545" spans="1:5" ht="35" customHeight="1" x14ac:dyDescent="0.2">
      <c r="A545" s="2"/>
      <c r="D545" s="2"/>
      <c r="E545" s="2"/>
    </row>
    <row r="546" spans="1:5" ht="35" customHeight="1" x14ac:dyDescent="0.2">
      <c r="A546" s="2"/>
      <c r="D546" s="2"/>
      <c r="E546" s="2"/>
    </row>
    <row r="547" spans="1:5" ht="35" customHeight="1" x14ac:dyDescent="0.2">
      <c r="A547" s="2"/>
      <c r="D547" s="2"/>
      <c r="E547" s="2"/>
    </row>
    <row r="548" spans="1:5" ht="35" customHeight="1" x14ac:dyDescent="0.2">
      <c r="A548" s="2"/>
      <c r="D548" s="2"/>
      <c r="E548" s="2"/>
    </row>
    <row r="549" spans="1:5" ht="35" customHeight="1" x14ac:dyDescent="0.2">
      <c r="A549" s="2"/>
      <c r="D549" s="2"/>
      <c r="E549" s="2"/>
    </row>
    <row r="550" spans="1:5" ht="35" customHeight="1" x14ac:dyDescent="0.2">
      <c r="A550" s="2"/>
      <c r="D550" s="2"/>
      <c r="E550" s="2"/>
    </row>
    <row r="551" spans="1:5" ht="35" customHeight="1" x14ac:dyDescent="0.2">
      <c r="A551" s="2"/>
      <c r="D551" s="2"/>
      <c r="E551" s="2"/>
    </row>
    <row r="552" spans="1:5" ht="35" customHeight="1" x14ac:dyDescent="0.2">
      <c r="A552" s="2"/>
      <c r="D552" s="2"/>
      <c r="E552" s="2"/>
    </row>
    <row r="553" spans="1:5" ht="35" customHeight="1" x14ac:dyDescent="0.2">
      <c r="A553" s="2"/>
      <c r="D553" s="2"/>
      <c r="E553" s="2"/>
    </row>
    <row r="554" spans="1:5" ht="35" customHeight="1" x14ac:dyDescent="0.2">
      <c r="A554" s="2"/>
      <c r="D554" s="2"/>
      <c r="E554" s="2"/>
    </row>
    <row r="555" spans="1:5" ht="35" customHeight="1" x14ac:dyDescent="0.2">
      <c r="A555" s="2"/>
      <c r="D555" s="2"/>
      <c r="E555" s="2"/>
    </row>
    <row r="556" spans="1:5" ht="35" customHeight="1" x14ac:dyDescent="0.2">
      <c r="A556" s="2"/>
      <c r="D556" s="2"/>
      <c r="E556" s="2"/>
    </row>
    <row r="557" spans="1:5" ht="35" customHeight="1" x14ac:dyDescent="0.2">
      <c r="A557" s="2"/>
      <c r="D557" s="2"/>
      <c r="E557" s="2"/>
    </row>
    <row r="558" spans="1:5" ht="35" customHeight="1" x14ac:dyDescent="0.2">
      <c r="A558" s="2"/>
      <c r="D558" s="2"/>
      <c r="E558" s="2"/>
    </row>
    <row r="559" spans="1:5" ht="35" customHeight="1" x14ac:dyDescent="0.2">
      <c r="A559" s="2"/>
      <c r="D559" s="2"/>
      <c r="E559" s="2"/>
    </row>
    <row r="560" spans="1:5" ht="35" customHeight="1" x14ac:dyDescent="0.2">
      <c r="A560" s="2"/>
      <c r="D560" s="2"/>
      <c r="E560" s="2"/>
    </row>
    <row r="561" spans="1:5" ht="35" customHeight="1" x14ac:dyDescent="0.2">
      <c r="A561" s="2"/>
      <c r="D561" s="2"/>
      <c r="E561" s="2"/>
    </row>
    <row r="562" spans="1:5" ht="35" customHeight="1" x14ac:dyDescent="0.2">
      <c r="A562" s="2"/>
      <c r="D562" s="2"/>
      <c r="E562" s="2"/>
    </row>
    <row r="563" spans="1:5" ht="35" customHeight="1" x14ac:dyDescent="0.2">
      <c r="A563" s="2"/>
      <c r="D563" s="2"/>
      <c r="E563" s="2"/>
    </row>
    <row r="564" spans="1:5" ht="35" customHeight="1" x14ac:dyDescent="0.2">
      <c r="A564" s="2"/>
      <c r="D564" s="2"/>
      <c r="E564" s="2"/>
    </row>
    <row r="565" spans="1:5" ht="35" customHeight="1" x14ac:dyDescent="0.2">
      <c r="A565" s="2"/>
      <c r="D565" s="2"/>
      <c r="E565" s="2"/>
    </row>
    <row r="566" spans="1:5" ht="35" customHeight="1" x14ac:dyDescent="0.2">
      <c r="A566" s="2"/>
      <c r="D566" s="2"/>
      <c r="E566" s="2"/>
    </row>
    <row r="567" spans="1:5" ht="35" customHeight="1" x14ac:dyDescent="0.2">
      <c r="A567" s="2"/>
      <c r="D567" s="2"/>
      <c r="E567" s="2"/>
    </row>
    <row r="568" spans="1:5" ht="35" customHeight="1" x14ac:dyDescent="0.2">
      <c r="A568" s="2"/>
      <c r="D568" s="2"/>
      <c r="E568" s="2"/>
    </row>
    <row r="569" spans="1:5" ht="35" customHeight="1" x14ac:dyDescent="0.2">
      <c r="A569" s="2"/>
      <c r="D569" s="2"/>
      <c r="E569" s="2"/>
    </row>
    <row r="570" spans="1:5" ht="35" customHeight="1" x14ac:dyDescent="0.2">
      <c r="A570" s="2"/>
      <c r="D570" s="2"/>
      <c r="E570" s="2"/>
    </row>
    <row r="571" spans="1:5" ht="35" customHeight="1" x14ac:dyDescent="0.2">
      <c r="A571" s="2"/>
      <c r="D571" s="2"/>
      <c r="E571" s="2"/>
    </row>
    <row r="572" spans="1:5" ht="35" customHeight="1" x14ac:dyDescent="0.2">
      <c r="A572" s="2"/>
      <c r="D572" s="2"/>
      <c r="E572" s="2"/>
    </row>
    <row r="573" spans="1:5" ht="35" customHeight="1" x14ac:dyDescent="0.2">
      <c r="A573" s="2"/>
      <c r="D573" s="2"/>
      <c r="E573" s="2"/>
    </row>
    <row r="574" spans="1:5" ht="35" customHeight="1" x14ac:dyDescent="0.2">
      <c r="A574" s="2"/>
      <c r="D574" s="2"/>
      <c r="E574" s="2"/>
    </row>
    <row r="575" spans="1:5" ht="35" customHeight="1" x14ac:dyDescent="0.2">
      <c r="A575" s="2"/>
      <c r="D575" s="2"/>
      <c r="E575" s="2"/>
    </row>
    <row r="576" spans="1:5" ht="35" customHeight="1" x14ac:dyDescent="0.2">
      <c r="A576" s="2"/>
      <c r="D576" s="2"/>
      <c r="E576" s="2"/>
    </row>
    <row r="577" spans="1:5" ht="35" customHeight="1" x14ac:dyDescent="0.2">
      <c r="A577" s="2"/>
      <c r="D577" s="2"/>
      <c r="E577" s="2"/>
    </row>
    <row r="578" spans="1:5" ht="35" customHeight="1" x14ac:dyDescent="0.2">
      <c r="A578" s="2"/>
      <c r="D578" s="2"/>
      <c r="E578" s="2"/>
    </row>
    <row r="579" spans="1:5" ht="35" customHeight="1" x14ac:dyDescent="0.2">
      <c r="A579" s="2"/>
      <c r="D579" s="2"/>
      <c r="E579" s="2"/>
    </row>
    <row r="580" spans="1:5" ht="35" customHeight="1" x14ac:dyDescent="0.2">
      <c r="A580" s="2"/>
      <c r="D580" s="2"/>
      <c r="E580" s="2"/>
    </row>
    <row r="581" spans="1:5" ht="35" customHeight="1" x14ac:dyDescent="0.2">
      <c r="A581" s="2"/>
      <c r="D581" s="2"/>
      <c r="E581" s="2"/>
    </row>
    <row r="582" spans="1:5" ht="35" customHeight="1" x14ac:dyDescent="0.2">
      <c r="A582" s="2"/>
      <c r="D582" s="2"/>
      <c r="E582" s="2"/>
    </row>
    <row r="583" spans="1:5" ht="35" customHeight="1" x14ac:dyDescent="0.2">
      <c r="A583" s="2"/>
      <c r="D583" s="2"/>
      <c r="E583" s="2"/>
    </row>
    <row r="584" spans="1:5" ht="35" customHeight="1" x14ac:dyDescent="0.2">
      <c r="A584" s="2"/>
      <c r="D584" s="2"/>
      <c r="E584" s="2"/>
    </row>
    <row r="585" spans="1:5" ht="35" customHeight="1" x14ac:dyDescent="0.2">
      <c r="A585" s="2"/>
      <c r="D585" s="2"/>
      <c r="E585" s="2"/>
    </row>
    <row r="586" spans="1:5" ht="35" customHeight="1" x14ac:dyDescent="0.2">
      <c r="A586" s="2"/>
      <c r="D586" s="2"/>
      <c r="E586" s="2"/>
    </row>
    <row r="587" spans="1:5" ht="35" customHeight="1" x14ac:dyDescent="0.2">
      <c r="A587" s="2"/>
      <c r="D587" s="2"/>
      <c r="E587" s="2"/>
    </row>
    <row r="588" spans="1:5" ht="35" customHeight="1" x14ac:dyDescent="0.2">
      <c r="A588" s="2"/>
      <c r="D588" s="2"/>
      <c r="E588" s="2"/>
    </row>
    <row r="589" spans="1:5" ht="35" customHeight="1" x14ac:dyDescent="0.2">
      <c r="A589" s="2"/>
      <c r="D589" s="2"/>
      <c r="E589" s="2"/>
    </row>
    <row r="590" spans="1:5" ht="35" customHeight="1" x14ac:dyDescent="0.2">
      <c r="A590" s="2"/>
      <c r="D590" s="2"/>
      <c r="E590" s="2"/>
    </row>
    <row r="591" spans="1:5" ht="35" customHeight="1" x14ac:dyDescent="0.2">
      <c r="A591" s="2"/>
      <c r="D591" s="2"/>
      <c r="E591" s="2"/>
    </row>
    <row r="592" spans="1:5" ht="35" customHeight="1" x14ac:dyDescent="0.2">
      <c r="A592" s="2"/>
      <c r="D592" s="2"/>
      <c r="E592" s="2"/>
    </row>
    <row r="593" spans="1:5" ht="35" customHeight="1" x14ac:dyDescent="0.2">
      <c r="A593" s="2"/>
      <c r="D593" s="2"/>
      <c r="E593" s="2"/>
    </row>
    <row r="594" spans="1:5" ht="35" customHeight="1" x14ac:dyDescent="0.2">
      <c r="A594" s="2"/>
      <c r="D594" s="2"/>
      <c r="E594" s="2"/>
    </row>
    <row r="595" spans="1:5" ht="35" customHeight="1" x14ac:dyDescent="0.2">
      <c r="A595" s="2"/>
      <c r="D595" s="2"/>
      <c r="E595" s="2"/>
    </row>
    <row r="596" spans="1:5" ht="35" customHeight="1" x14ac:dyDescent="0.2">
      <c r="A596" s="2"/>
      <c r="D596" s="2"/>
      <c r="E596" s="2"/>
    </row>
    <row r="597" spans="1:5" ht="35" customHeight="1" x14ac:dyDescent="0.2">
      <c r="A597" s="2"/>
      <c r="D597" s="2"/>
      <c r="E597" s="2"/>
    </row>
    <row r="598" spans="1:5" ht="35" customHeight="1" x14ac:dyDescent="0.2">
      <c r="A598" s="2"/>
      <c r="D598" s="2"/>
      <c r="E598" s="2"/>
    </row>
    <row r="599" spans="1:5" ht="35" customHeight="1" x14ac:dyDescent="0.2">
      <c r="A599" s="2"/>
      <c r="D599" s="2"/>
      <c r="E599" s="2"/>
    </row>
    <row r="600" spans="1:5" ht="35" customHeight="1" x14ac:dyDescent="0.2">
      <c r="A600" s="2"/>
      <c r="D600" s="2"/>
      <c r="E600" s="2"/>
    </row>
    <row r="601" spans="1:5" ht="35" customHeight="1" x14ac:dyDescent="0.2">
      <c r="A601" s="2"/>
      <c r="D601" s="2"/>
      <c r="E601" s="2"/>
    </row>
    <row r="602" spans="1:5" ht="35" customHeight="1" x14ac:dyDescent="0.2">
      <c r="A602" s="2"/>
      <c r="D602" s="2"/>
      <c r="E602" s="2"/>
    </row>
    <row r="603" spans="1:5" ht="35" customHeight="1" x14ac:dyDescent="0.2">
      <c r="A603" s="2"/>
      <c r="D603" s="2"/>
      <c r="E603" s="2"/>
    </row>
    <row r="604" spans="1:5" ht="35" customHeight="1" x14ac:dyDescent="0.2">
      <c r="A604" s="2"/>
      <c r="D604" s="2"/>
      <c r="E604" s="2"/>
    </row>
    <row r="605" spans="1:5" ht="35" customHeight="1" x14ac:dyDescent="0.2">
      <c r="A605" s="2"/>
      <c r="D605" s="2"/>
      <c r="E605" s="2"/>
    </row>
    <row r="606" spans="1:5" ht="35" customHeight="1" x14ac:dyDescent="0.2">
      <c r="A606" s="2"/>
      <c r="D606" s="2"/>
      <c r="E606" s="2"/>
    </row>
    <row r="607" spans="1:5" ht="35" customHeight="1" x14ac:dyDescent="0.2">
      <c r="A607" s="2"/>
      <c r="D607" s="2"/>
      <c r="E607" s="2"/>
    </row>
    <row r="608" spans="1:5" ht="35" customHeight="1" x14ac:dyDescent="0.2">
      <c r="A608" s="2"/>
      <c r="D608" s="2"/>
      <c r="E608" s="2"/>
    </row>
    <row r="609" spans="1:5" ht="35" customHeight="1" x14ac:dyDescent="0.2">
      <c r="A609" s="2"/>
      <c r="D609" s="2"/>
      <c r="E609" s="2"/>
    </row>
    <row r="610" spans="1:5" ht="35" customHeight="1" x14ac:dyDescent="0.2">
      <c r="A610" s="2"/>
      <c r="D610" s="2"/>
      <c r="E610" s="2"/>
    </row>
    <row r="611" spans="1:5" ht="35" customHeight="1" x14ac:dyDescent="0.2">
      <c r="A611" s="2"/>
      <c r="D611" s="2"/>
      <c r="E611" s="2"/>
    </row>
    <row r="612" spans="1:5" ht="35" customHeight="1" x14ac:dyDescent="0.2">
      <c r="A612" s="2"/>
      <c r="D612" s="2"/>
      <c r="E612" s="2"/>
    </row>
    <row r="613" spans="1:5" ht="35" customHeight="1" x14ac:dyDescent="0.2">
      <c r="A613" s="2"/>
      <c r="D613" s="2"/>
      <c r="E613" s="2"/>
    </row>
    <row r="614" spans="1:5" ht="35" customHeight="1" x14ac:dyDescent="0.2">
      <c r="A614" s="2"/>
      <c r="D614" s="2"/>
      <c r="E614" s="2"/>
    </row>
    <row r="615" spans="1:5" ht="35" customHeight="1" x14ac:dyDescent="0.2">
      <c r="A615" s="2"/>
      <c r="D615" s="2"/>
      <c r="E615" s="2"/>
    </row>
    <row r="616" spans="1:5" ht="35" customHeight="1" x14ac:dyDescent="0.2">
      <c r="A616" s="2"/>
      <c r="D616" s="2"/>
      <c r="E616" s="2"/>
    </row>
    <row r="617" spans="1:5" ht="35" customHeight="1" x14ac:dyDescent="0.2">
      <c r="A617" s="2"/>
      <c r="D617" s="2"/>
      <c r="E617" s="2"/>
    </row>
    <row r="618" spans="1:5" ht="35" customHeight="1" x14ac:dyDescent="0.2">
      <c r="A618" s="2"/>
      <c r="D618" s="2"/>
      <c r="E618" s="2"/>
    </row>
    <row r="619" spans="1:5" ht="35" customHeight="1" x14ac:dyDescent="0.2">
      <c r="A619" s="2"/>
      <c r="D619" s="2"/>
      <c r="E619" s="2"/>
    </row>
    <row r="620" spans="1:5" ht="35" customHeight="1" x14ac:dyDescent="0.2">
      <c r="A620" s="2"/>
      <c r="D620" s="2"/>
      <c r="E620" s="2"/>
    </row>
    <row r="621" spans="1:5" ht="35" customHeight="1" x14ac:dyDescent="0.2">
      <c r="A621" s="2"/>
      <c r="D621" s="2"/>
      <c r="E621" s="2"/>
    </row>
    <row r="622" spans="1:5" ht="35" customHeight="1" x14ac:dyDescent="0.2">
      <c r="A622" s="2"/>
      <c r="D622" s="2"/>
      <c r="E622" s="2"/>
    </row>
    <row r="623" spans="1:5" ht="35" customHeight="1" x14ac:dyDescent="0.2">
      <c r="A623" s="2"/>
      <c r="D623" s="2"/>
      <c r="E623" s="2"/>
    </row>
    <row r="624" spans="1:5" ht="35" customHeight="1" x14ac:dyDescent="0.2">
      <c r="A624" s="2"/>
      <c r="D624" s="2"/>
      <c r="E624" s="2"/>
    </row>
    <row r="625" spans="1:5" ht="35" customHeight="1" x14ac:dyDescent="0.2">
      <c r="A625" s="2"/>
      <c r="D625" s="2"/>
      <c r="E625" s="2"/>
    </row>
    <row r="626" spans="1:5" ht="35" customHeight="1" x14ac:dyDescent="0.2">
      <c r="A626" s="2"/>
      <c r="D626" s="2"/>
      <c r="E626" s="2"/>
    </row>
    <row r="627" spans="1:5" ht="35" customHeight="1" x14ac:dyDescent="0.2">
      <c r="A627" s="2"/>
      <c r="D627" s="2"/>
      <c r="E627" s="2"/>
    </row>
    <row r="628" spans="1:5" ht="35" customHeight="1" x14ac:dyDescent="0.2">
      <c r="A628" s="2"/>
      <c r="D628" s="2"/>
      <c r="E628" s="2"/>
    </row>
    <row r="629" spans="1:5" ht="35" customHeight="1" x14ac:dyDescent="0.2">
      <c r="A629" s="2"/>
      <c r="D629" s="2"/>
      <c r="E629" s="2"/>
    </row>
    <row r="630" spans="1:5" ht="35" customHeight="1" x14ac:dyDescent="0.2">
      <c r="A630" s="2"/>
      <c r="D630" s="2"/>
      <c r="E630" s="2"/>
    </row>
    <row r="631" spans="1:5" ht="35" customHeight="1" x14ac:dyDescent="0.2">
      <c r="A631" s="2"/>
      <c r="D631" s="2"/>
      <c r="E631" s="2"/>
    </row>
    <row r="632" spans="1:5" ht="35" customHeight="1" x14ac:dyDescent="0.2">
      <c r="A632" s="2"/>
      <c r="D632" s="2"/>
      <c r="E632" s="2"/>
    </row>
    <row r="633" spans="1:5" ht="35" customHeight="1" x14ac:dyDescent="0.2">
      <c r="A633" s="2"/>
      <c r="D633" s="2"/>
      <c r="E633" s="2"/>
    </row>
    <row r="634" spans="1:5" ht="35" customHeight="1" x14ac:dyDescent="0.2">
      <c r="A634" s="2"/>
      <c r="D634" s="2"/>
      <c r="E634" s="2"/>
    </row>
    <row r="635" spans="1:5" ht="35" customHeight="1" x14ac:dyDescent="0.2">
      <c r="A635" s="2"/>
      <c r="D635" s="2"/>
      <c r="E635" s="2"/>
    </row>
    <row r="636" spans="1:5" ht="35" customHeight="1" x14ac:dyDescent="0.2">
      <c r="A636" s="2"/>
      <c r="D636" s="2"/>
      <c r="E636" s="2"/>
    </row>
    <row r="637" spans="1:5" ht="35" customHeight="1" x14ac:dyDescent="0.2">
      <c r="A637" s="2"/>
      <c r="D637" s="2"/>
      <c r="E637" s="2"/>
    </row>
    <row r="638" spans="1:5" ht="35" customHeight="1" x14ac:dyDescent="0.2">
      <c r="A638" s="2"/>
      <c r="D638" s="2"/>
      <c r="E638" s="2"/>
    </row>
    <row r="639" spans="1:5" ht="35" customHeight="1" x14ac:dyDescent="0.2">
      <c r="A639" s="2"/>
      <c r="D639" s="2"/>
      <c r="E639" s="2"/>
    </row>
    <row r="640" spans="1:5" ht="35" customHeight="1" x14ac:dyDescent="0.2">
      <c r="A640" s="2"/>
      <c r="D640" s="2"/>
      <c r="E640" s="2"/>
    </row>
    <row r="641" spans="1:5" ht="35" customHeight="1" x14ac:dyDescent="0.2">
      <c r="A641" s="2"/>
      <c r="D641" s="2"/>
      <c r="E641" s="2"/>
    </row>
    <row r="642" spans="1:5" ht="35" customHeight="1" x14ac:dyDescent="0.2">
      <c r="A642" s="2"/>
      <c r="D642" s="2"/>
      <c r="E642" s="2"/>
    </row>
    <row r="643" spans="1:5" ht="35" customHeight="1" x14ac:dyDescent="0.2">
      <c r="A643" s="2"/>
      <c r="D643" s="2"/>
      <c r="E643" s="2"/>
    </row>
    <row r="644" spans="1:5" ht="35" customHeight="1" x14ac:dyDescent="0.2">
      <c r="A644" s="2"/>
      <c r="D644" s="2"/>
      <c r="E644" s="2"/>
    </row>
    <row r="645" spans="1:5" ht="35" customHeight="1" x14ac:dyDescent="0.2">
      <c r="A645" s="2"/>
      <c r="D645" s="2"/>
      <c r="E645" s="2"/>
    </row>
    <row r="646" spans="1:5" ht="35" customHeight="1" x14ac:dyDescent="0.2">
      <c r="A646" s="2"/>
      <c r="D646" s="2"/>
      <c r="E646" s="2"/>
    </row>
    <row r="647" spans="1:5" ht="35" customHeight="1" x14ac:dyDescent="0.2">
      <c r="A647" s="2"/>
      <c r="D647" s="2"/>
      <c r="E647" s="2"/>
    </row>
    <row r="648" spans="1:5" ht="35" customHeight="1" x14ac:dyDescent="0.2">
      <c r="A648" s="2"/>
      <c r="D648" s="2"/>
      <c r="E648" s="2"/>
    </row>
    <row r="649" spans="1:5" ht="35" customHeight="1" x14ac:dyDescent="0.2">
      <c r="A649" s="2"/>
      <c r="D649" s="2"/>
      <c r="E649" s="2"/>
    </row>
    <row r="650" spans="1:5" ht="35" customHeight="1" x14ac:dyDescent="0.2">
      <c r="A650" s="2"/>
      <c r="D650" s="2"/>
      <c r="E650" s="2"/>
    </row>
    <row r="651" spans="1:5" ht="35" customHeight="1" x14ac:dyDescent="0.2">
      <c r="A651" s="2"/>
      <c r="D651" s="2"/>
      <c r="E651" s="2"/>
    </row>
    <row r="652" spans="1:5" ht="35" customHeight="1" x14ac:dyDescent="0.2">
      <c r="A652" s="2"/>
      <c r="D652" s="2"/>
      <c r="E652" s="2"/>
    </row>
    <row r="653" spans="1:5" ht="35" customHeight="1" x14ac:dyDescent="0.2">
      <c r="A653" s="2"/>
      <c r="D653" s="2"/>
      <c r="E653" s="2"/>
    </row>
    <row r="654" spans="1:5" ht="35" customHeight="1" x14ac:dyDescent="0.2">
      <c r="A654" s="2"/>
      <c r="D654" s="2"/>
      <c r="E654" s="2"/>
    </row>
    <row r="655" spans="1:5" ht="35" customHeight="1" x14ac:dyDescent="0.2">
      <c r="A655" s="2"/>
      <c r="D655" s="2"/>
      <c r="E655" s="2"/>
    </row>
    <row r="656" spans="1:5" ht="35" customHeight="1" x14ac:dyDescent="0.2">
      <c r="A656" s="2"/>
      <c r="D656" s="2"/>
      <c r="E656" s="2"/>
    </row>
    <row r="657" spans="1:5" ht="35" customHeight="1" x14ac:dyDescent="0.2">
      <c r="A657" s="2"/>
      <c r="D657" s="2"/>
      <c r="E657" s="2"/>
    </row>
    <row r="658" spans="1:5" ht="35" customHeight="1" x14ac:dyDescent="0.2">
      <c r="A658" s="2"/>
      <c r="D658" s="2"/>
      <c r="E658" s="2"/>
    </row>
    <row r="659" spans="1:5" ht="35" customHeight="1" x14ac:dyDescent="0.2">
      <c r="A659" s="2"/>
      <c r="D659" s="2"/>
      <c r="E659" s="2"/>
    </row>
    <row r="660" spans="1:5" ht="35" customHeight="1" x14ac:dyDescent="0.2">
      <c r="A660" s="2"/>
      <c r="D660" s="2"/>
      <c r="E660" s="2"/>
    </row>
    <row r="661" spans="1:5" ht="35" customHeight="1" x14ac:dyDescent="0.2">
      <c r="A661" s="2"/>
      <c r="D661" s="2"/>
      <c r="E661" s="2"/>
    </row>
    <row r="662" spans="1:5" ht="35" customHeight="1" x14ac:dyDescent="0.2">
      <c r="A662" s="2"/>
      <c r="D662" s="2"/>
      <c r="E662" s="2"/>
    </row>
    <row r="663" spans="1:5" ht="35" customHeight="1" x14ac:dyDescent="0.2">
      <c r="A663" s="2"/>
      <c r="D663" s="2"/>
      <c r="E663" s="2"/>
    </row>
    <row r="664" spans="1:5" ht="35" customHeight="1" x14ac:dyDescent="0.2">
      <c r="A664" s="2"/>
      <c r="D664" s="2"/>
      <c r="E664" s="2"/>
    </row>
    <row r="665" spans="1:5" ht="35" customHeight="1" x14ac:dyDescent="0.2">
      <c r="A665" s="2"/>
      <c r="D665" s="2"/>
      <c r="E665" s="2"/>
    </row>
    <row r="666" spans="1:5" ht="35" customHeight="1" x14ac:dyDescent="0.2">
      <c r="A666" s="2"/>
      <c r="D666" s="2"/>
      <c r="E666" s="2"/>
    </row>
    <row r="667" spans="1:5" ht="35" customHeight="1" x14ac:dyDescent="0.2">
      <c r="A667" s="2"/>
      <c r="D667" s="2"/>
      <c r="E667" s="2"/>
    </row>
    <row r="668" spans="1:5" ht="35" customHeight="1" x14ac:dyDescent="0.2">
      <c r="A668" s="2"/>
      <c r="D668" s="2"/>
      <c r="E668" s="2"/>
    </row>
    <row r="669" spans="1:5" ht="35" customHeight="1" x14ac:dyDescent="0.2">
      <c r="A669" s="2"/>
      <c r="D669" s="2"/>
      <c r="E669" s="2"/>
    </row>
    <row r="670" spans="1:5" ht="35" customHeight="1" x14ac:dyDescent="0.2">
      <c r="A670" s="2"/>
      <c r="D670" s="2"/>
      <c r="E670" s="2"/>
    </row>
    <row r="671" spans="1:5" ht="35" customHeight="1" x14ac:dyDescent="0.2">
      <c r="A671" s="2"/>
      <c r="D671" s="2"/>
      <c r="E671" s="2"/>
    </row>
    <row r="672" spans="1:5" ht="35" customHeight="1" x14ac:dyDescent="0.2">
      <c r="A672" s="2"/>
      <c r="D672" s="2"/>
      <c r="E672" s="2"/>
    </row>
    <row r="673" spans="1:5" ht="35" customHeight="1" x14ac:dyDescent="0.2">
      <c r="A673" s="2"/>
      <c r="D673" s="2"/>
      <c r="E673" s="2"/>
    </row>
    <row r="674" spans="1:5" ht="35" customHeight="1" x14ac:dyDescent="0.2">
      <c r="A674" s="2"/>
      <c r="D674" s="2"/>
      <c r="E674" s="2"/>
    </row>
    <row r="675" spans="1:5" ht="35" customHeight="1" x14ac:dyDescent="0.2">
      <c r="A675" s="2"/>
      <c r="D675" s="2"/>
      <c r="E675" s="2"/>
    </row>
    <row r="676" spans="1:5" ht="35" customHeight="1" x14ac:dyDescent="0.2">
      <c r="A676" s="2"/>
      <c r="D676" s="2"/>
      <c r="E676" s="2"/>
    </row>
    <row r="677" spans="1:5" ht="35" customHeight="1" x14ac:dyDescent="0.2">
      <c r="A677" s="2"/>
      <c r="D677" s="2"/>
      <c r="E677" s="2"/>
    </row>
    <row r="678" spans="1:5" ht="35" customHeight="1" x14ac:dyDescent="0.2">
      <c r="A678" s="2"/>
      <c r="D678" s="2"/>
      <c r="E678" s="2"/>
    </row>
    <row r="679" spans="1:5" ht="35" customHeight="1" x14ac:dyDescent="0.2">
      <c r="A679" s="2"/>
      <c r="D679" s="2"/>
      <c r="E679" s="2"/>
    </row>
    <row r="680" spans="1:5" ht="35" customHeight="1" x14ac:dyDescent="0.2">
      <c r="A680" s="2"/>
      <c r="D680" s="2"/>
      <c r="E680" s="2"/>
    </row>
    <row r="681" spans="1:5" ht="35" customHeight="1" x14ac:dyDescent="0.2">
      <c r="A681" s="2"/>
      <c r="D681" s="2"/>
      <c r="E681" s="2"/>
    </row>
    <row r="682" spans="1:5" ht="35" customHeight="1" x14ac:dyDescent="0.2">
      <c r="A682" s="2"/>
      <c r="D682" s="2"/>
      <c r="E682" s="2"/>
    </row>
    <row r="683" spans="1:5" ht="35" customHeight="1" x14ac:dyDescent="0.2">
      <c r="A683" s="2"/>
      <c r="D683" s="2"/>
      <c r="E683" s="2"/>
    </row>
    <row r="684" spans="1:5" ht="35" customHeight="1" x14ac:dyDescent="0.2">
      <c r="A684" s="2"/>
      <c r="D684" s="2"/>
      <c r="E684" s="2"/>
    </row>
    <row r="685" spans="1:5" ht="35" customHeight="1" x14ac:dyDescent="0.2">
      <c r="A685" s="2"/>
      <c r="D685" s="2"/>
      <c r="E685" s="2"/>
    </row>
    <row r="686" spans="1:5" ht="35" customHeight="1" x14ac:dyDescent="0.2">
      <c r="A686" s="2"/>
      <c r="D686" s="2"/>
      <c r="E686" s="2"/>
    </row>
    <row r="687" spans="1:5" ht="35" customHeight="1" x14ac:dyDescent="0.2">
      <c r="A687" s="2"/>
      <c r="D687" s="2"/>
      <c r="E687" s="2"/>
    </row>
    <row r="688" spans="1:5" ht="35" customHeight="1" x14ac:dyDescent="0.2">
      <c r="A688" s="2"/>
      <c r="D688" s="2"/>
      <c r="E688" s="2"/>
    </row>
    <row r="689" spans="1:5" ht="35" customHeight="1" x14ac:dyDescent="0.2">
      <c r="A689" s="2"/>
      <c r="D689" s="2"/>
      <c r="E689" s="2"/>
    </row>
    <row r="690" spans="1:5" ht="35" customHeight="1" x14ac:dyDescent="0.2">
      <c r="A690" s="2"/>
      <c r="D690" s="2"/>
      <c r="E690" s="2"/>
    </row>
    <row r="691" spans="1:5" ht="35" customHeight="1" x14ac:dyDescent="0.2">
      <c r="A691" s="2"/>
      <c r="D691" s="2"/>
      <c r="E691" s="2"/>
    </row>
    <row r="692" spans="1:5" ht="35" customHeight="1" x14ac:dyDescent="0.2">
      <c r="A692" s="2"/>
      <c r="D692" s="2"/>
      <c r="E692" s="2"/>
    </row>
    <row r="693" spans="1:5" ht="35" customHeight="1" x14ac:dyDescent="0.2">
      <c r="A693" s="2"/>
      <c r="D693" s="2"/>
      <c r="E693" s="2"/>
    </row>
    <row r="694" spans="1:5" ht="35" customHeight="1" x14ac:dyDescent="0.2">
      <c r="A694" s="2"/>
      <c r="D694" s="2"/>
      <c r="E694" s="2"/>
    </row>
    <row r="695" spans="1:5" ht="35" customHeight="1" x14ac:dyDescent="0.2">
      <c r="A695" s="2"/>
      <c r="D695" s="2"/>
      <c r="E695" s="2"/>
    </row>
    <row r="696" spans="1:5" ht="35" customHeight="1" x14ac:dyDescent="0.2">
      <c r="A696" s="2"/>
      <c r="D696" s="2"/>
      <c r="E696" s="2"/>
    </row>
    <row r="697" spans="1:5" ht="35" customHeight="1" x14ac:dyDescent="0.2">
      <c r="A697" s="2"/>
      <c r="D697" s="2"/>
      <c r="E697" s="2"/>
    </row>
    <row r="698" spans="1:5" ht="35" customHeight="1" x14ac:dyDescent="0.2">
      <c r="A698" s="2"/>
      <c r="D698" s="2"/>
      <c r="E698" s="2"/>
    </row>
    <row r="699" spans="1:5" ht="35" customHeight="1" x14ac:dyDescent="0.2">
      <c r="A699" s="2"/>
      <c r="D699" s="2"/>
      <c r="E699" s="2"/>
    </row>
    <row r="700" spans="1:5" ht="35" customHeight="1" x14ac:dyDescent="0.2">
      <c r="A700" s="2"/>
      <c r="D700" s="2"/>
      <c r="E700" s="2"/>
    </row>
    <row r="701" spans="1:5" ht="35" customHeight="1" x14ac:dyDescent="0.2">
      <c r="A701" s="2"/>
      <c r="D701" s="2"/>
      <c r="E701" s="2"/>
    </row>
    <row r="702" spans="1:5" ht="35" customHeight="1" x14ac:dyDescent="0.2">
      <c r="A702" s="2"/>
      <c r="D702" s="2"/>
      <c r="E702" s="2"/>
    </row>
    <row r="703" spans="1:5" ht="35" customHeight="1" x14ac:dyDescent="0.2">
      <c r="A703" s="2"/>
      <c r="D703" s="2"/>
      <c r="E703" s="2"/>
    </row>
    <row r="704" spans="1:5" ht="35" customHeight="1" x14ac:dyDescent="0.2">
      <c r="A704" s="2"/>
      <c r="D704" s="2"/>
      <c r="E704" s="2"/>
    </row>
    <row r="705" spans="1:5" ht="35" customHeight="1" x14ac:dyDescent="0.2">
      <c r="A705" s="2"/>
      <c r="D705" s="2"/>
      <c r="E705" s="2"/>
    </row>
    <row r="706" spans="1:5" ht="35" customHeight="1" x14ac:dyDescent="0.2">
      <c r="A706" s="2"/>
      <c r="D706" s="2"/>
      <c r="E706" s="2"/>
    </row>
    <row r="707" spans="1:5" ht="35" customHeight="1" x14ac:dyDescent="0.2">
      <c r="A707" s="2"/>
      <c r="D707" s="2"/>
      <c r="E707" s="2"/>
    </row>
    <row r="708" spans="1:5" ht="35" customHeight="1" x14ac:dyDescent="0.2">
      <c r="A708" s="2"/>
      <c r="D708" s="2"/>
      <c r="E708" s="2"/>
    </row>
    <row r="709" spans="1:5" ht="35" customHeight="1" x14ac:dyDescent="0.2">
      <c r="A709" s="2"/>
      <c r="D709" s="2"/>
      <c r="E709" s="2"/>
    </row>
    <row r="710" spans="1:5" ht="35" customHeight="1" x14ac:dyDescent="0.2">
      <c r="A710" s="2"/>
      <c r="D710" s="2"/>
      <c r="E710" s="2"/>
    </row>
    <row r="711" spans="1:5" ht="35" customHeight="1" x14ac:dyDescent="0.2">
      <c r="A711" s="2"/>
      <c r="D711" s="2"/>
      <c r="E711" s="2"/>
    </row>
    <row r="712" spans="1:5" ht="35" customHeight="1" x14ac:dyDescent="0.2">
      <c r="A712" s="2"/>
      <c r="D712" s="2"/>
      <c r="E712" s="2"/>
    </row>
    <row r="713" spans="1:5" ht="35" customHeight="1" x14ac:dyDescent="0.2">
      <c r="A713" s="2"/>
      <c r="D713" s="2"/>
      <c r="E713" s="2"/>
    </row>
    <row r="714" spans="1:5" ht="35" customHeight="1" x14ac:dyDescent="0.2">
      <c r="A714" s="2"/>
      <c r="D714" s="2"/>
      <c r="E714" s="2"/>
    </row>
    <row r="715" spans="1:5" ht="35" customHeight="1" x14ac:dyDescent="0.2">
      <c r="A715" s="2"/>
      <c r="D715" s="2"/>
      <c r="E715" s="2"/>
    </row>
    <row r="716" spans="1:5" ht="35" customHeight="1" x14ac:dyDescent="0.2">
      <c r="A716" s="2"/>
      <c r="D716" s="2"/>
      <c r="E716" s="2"/>
    </row>
    <row r="717" spans="1:5" ht="35" customHeight="1" x14ac:dyDescent="0.2">
      <c r="A717" s="2"/>
      <c r="D717" s="2"/>
      <c r="E717" s="2"/>
    </row>
    <row r="718" spans="1:5" ht="35" customHeight="1" x14ac:dyDescent="0.2">
      <c r="A718" s="2"/>
      <c r="D718" s="2"/>
      <c r="E718" s="2"/>
    </row>
    <row r="719" spans="1:5" ht="35" customHeight="1" x14ac:dyDescent="0.2">
      <c r="A719" s="2"/>
      <c r="D719" s="2"/>
      <c r="E719" s="2"/>
    </row>
    <row r="720" spans="1:5" ht="35" customHeight="1" x14ac:dyDescent="0.2">
      <c r="A720" s="2"/>
      <c r="D720" s="2"/>
      <c r="E720" s="2"/>
    </row>
    <row r="721" spans="1:5" ht="35" customHeight="1" x14ac:dyDescent="0.2">
      <c r="A721" s="2"/>
      <c r="D721" s="2"/>
      <c r="E721" s="2"/>
    </row>
    <row r="722" spans="1:5" ht="35" customHeight="1" x14ac:dyDescent="0.2">
      <c r="A722" s="2"/>
      <c r="D722" s="2"/>
      <c r="E722" s="2"/>
    </row>
    <row r="723" spans="1:5" ht="35" customHeight="1" x14ac:dyDescent="0.2">
      <c r="A723" s="2"/>
      <c r="D723" s="2"/>
      <c r="E723" s="2"/>
    </row>
    <row r="724" spans="1:5" ht="35" customHeight="1" x14ac:dyDescent="0.2">
      <c r="A724" s="2"/>
      <c r="D724" s="2"/>
      <c r="E724" s="2"/>
    </row>
    <row r="725" spans="1:5" ht="35" customHeight="1" x14ac:dyDescent="0.2">
      <c r="A725" s="2"/>
      <c r="D725" s="2"/>
      <c r="E725" s="2"/>
    </row>
    <row r="726" spans="1:5" ht="35" customHeight="1" x14ac:dyDescent="0.2">
      <c r="A726" s="2"/>
      <c r="D726" s="2"/>
      <c r="E726" s="2"/>
    </row>
    <row r="727" spans="1:5" ht="35" customHeight="1" x14ac:dyDescent="0.2">
      <c r="A727" s="2"/>
      <c r="D727" s="2"/>
      <c r="E727" s="2"/>
    </row>
    <row r="728" spans="1:5" ht="35" customHeight="1" x14ac:dyDescent="0.2">
      <c r="A728" s="2"/>
      <c r="D728" s="2"/>
      <c r="E728" s="2"/>
    </row>
    <row r="729" spans="1:5" ht="35" customHeight="1" x14ac:dyDescent="0.2">
      <c r="A729" s="2"/>
      <c r="D729" s="2"/>
      <c r="E729" s="2"/>
    </row>
    <row r="730" spans="1:5" ht="35" customHeight="1" x14ac:dyDescent="0.2">
      <c r="A730" s="2"/>
      <c r="D730" s="2"/>
      <c r="E730" s="2"/>
    </row>
    <row r="731" spans="1:5" ht="35" customHeight="1" x14ac:dyDescent="0.2">
      <c r="A731" s="2"/>
      <c r="D731" s="2"/>
      <c r="E731" s="2"/>
    </row>
    <row r="732" spans="1:5" ht="35" customHeight="1" x14ac:dyDescent="0.2">
      <c r="A732" s="2"/>
      <c r="D732" s="2"/>
      <c r="E732" s="2"/>
    </row>
    <row r="733" spans="1:5" ht="35" customHeight="1" x14ac:dyDescent="0.2">
      <c r="A733" s="2"/>
      <c r="D733" s="2"/>
      <c r="E733" s="2"/>
    </row>
    <row r="734" spans="1:5" ht="35" customHeight="1" x14ac:dyDescent="0.2">
      <c r="A734" s="2"/>
      <c r="D734" s="2"/>
      <c r="E734" s="2"/>
    </row>
    <row r="735" spans="1:5" ht="35" customHeight="1" x14ac:dyDescent="0.2">
      <c r="A735" s="2"/>
      <c r="D735" s="2"/>
      <c r="E735" s="2"/>
    </row>
    <row r="736" spans="1:5" ht="35" customHeight="1" x14ac:dyDescent="0.2">
      <c r="A736" s="2"/>
      <c r="D736" s="2"/>
      <c r="E736" s="2"/>
    </row>
    <row r="737" spans="1:5" ht="35" customHeight="1" x14ac:dyDescent="0.2">
      <c r="A737" s="2"/>
      <c r="D737" s="2"/>
      <c r="E737" s="2"/>
    </row>
    <row r="738" spans="1:5" ht="35" customHeight="1" x14ac:dyDescent="0.2">
      <c r="A738" s="2"/>
      <c r="D738" s="2"/>
      <c r="E738" s="2"/>
    </row>
    <row r="739" spans="1:5" ht="35" customHeight="1" x14ac:dyDescent="0.2">
      <c r="A739" s="2"/>
      <c r="D739" s="2"/>
      <c r="E739" s="2"/>
    </row>
    <row r="740" spans="1:5" ht="35" customHeight="1" x14ac:dyDescent="0.2">
      <c r="A740" s="2"/>
      <c r="D740" s="2"/>
      <c r="E740" s="2"/>
    </row>
    <row r="741" spans="1:5" ht="35" customHeight="1" x14ac:dyDescent="0.2">
      <c r="A741" s="2"/>
      <c r="D741" s="2"/>
      <c r="E741" s="2"/>
    </row>
    <row r="742" spans="1:5" ht="35" customHeight="1" x14ac:dyDescent="0.2">
      <c r="A742" s="2"/>
      <c r="D742" s="2"/>
      <c r="E742" s="2"/>
    </row>
    <row r="743" spans="1:5" ht="35" customHeight="1" x14ac:dyDescent="0.2">
      <c r="A743" s="2"/>
      <c r="D743" s="2"/>
      <c r="E743" s="2"/>
    </row>
    <row r="744" spans="1:5" ht="35" customHeight="1" x14ac:dyDescent="0.2">
      <c r="A744" s="2"/>
      <c r="D744" s="2"/>
      <c r="E744" s="2"/>
    </row>
    <row r="745" spans="1:5" ht="35" customHeight="1" x14ac:dyDescent="0.2">
      <c r="A745" s="2"/>
      <c r="D745" s="2"/>
      <c r="E745" s="2"/>
    </row>
    <row r="746" spans="1:5" ht="35" customHeight="1" x14ac:dyDescent="0.2">
      <c r="A746" s="2"/>
      <c r="D746" s="2"/>
      <c r="E746" s="2"/>
    </row>
    <row r="747" spans="1:5" ht="35" customHeight="1" x14ac:dyDescent="0.2">
      <c r="A747" s="2"/>
      <c r="D747" s="2"/>
      <c r="E747" s="2"/>
    </row>
    <row r="748" spans="1:5" ht="35" customHeight="1" x14ac:dyDescent="0.2">
      <c r="A748" s="2"/>
      <c r="D748" s="2"/>
      <c r="E748" s="2"/>
    </row>
    <row r="749" spans="1:5" ht="35" customHeight="1" x14ac:dyDescent="0.2">
      <c r="A749" s="2"/>
      <c r="D749" s="2"/>
      <c r="E749" s="2"/>
    </row>
    <row r="750" spans="1:5" ht="35" customHeight="1" x14ac:dyDescent="0.2">
      <c r="A750" s="2"/>
      <c r="D750" s="2"/>
      <c r="E750" s="2"/>
    </row>
    <row r="751" spans="1:5" ht="35" customHeight="1" x14ac:dyDescent="0.2">
      <c r="A751" s="2"/>
      <c r="D751" s="2"/>
      <c r="E751" s="2"/>
    </row>
    <row r="752" spans="1:5" ht="35" customHeight="1" x14ac:dyDescent="0.2">
      <c r="A752" s="2"/>
      <c r="D752" s="2"/>
      <c r="E752" s="2"/>
    </row>
    <row r="753" spans="1:5" ht="35" customHeight="1" x14ac:dyDescent="0.2">
      <c r="A753" s="2"/>
      <c r="D753" s="2"/>
      <c r="E753" s="2"/>
    </row>
    <row r="754" spans="1:5" ht="35" customHeight="1" x14ac:dyDescent="0.2">
      <c r="A754" s="2"/>
      <c r="D754" s="2"/>
      <c r="E754" s="2"/>
    </row>
    <row r="755" spans="1:5" ht="35" customHeight="1" x14ac:dyDescent="0.2">
      <c r="A755" s="2"/>
      <c r="D755" s="2"/>
      <c r="E755" s="2"/>
    </row>
    <row r="756" spans="1:5" ht="35" customHeight="1" x14ac:dyDescent="0.2">
      <c r="A756" s="2"/>
      <c r="D756" s="2"/>
      <c r="E756" s="2"/>
    </row>
    <row r="757" spans="1:5" ht="35" customHeight="1" x14ac:dyDescent="0.2">
      <c r="A757" s="2"/>
      <c r="D757" s="2"/>
      <c r="E757" s="2"/>
    </row>
    <row r="758" spans="1:5" ht="35" customHeight="1" x14ac:dyDescent="0.2">
      <c r="A758" s="2"/>
      <c r="D758" s="2"/>
      <c r="E758" s="2"/>
    </row>
    <row r="759" spans="1:5" ht="35" customHeight="1" x14ac:dyDescent="0.2">
      <c r="A759" s="2"/>
      <c r="D759" s="2"/>
      <c r="E759" s="2"/>
    </row>
    <row r="760" spans="1:5" ht="35" customHeight="1" x14ac:dyDescent="0.2">
      <c r="A760" s="2"/>
      <c r="D760" s="2"/>
      <c r="E760" s="2"/>
    </row>
    <row r="761" spans="1:5" ht="35" customHeight="1" x14ac:dyDescent="0.2">
      <c r="A761" s="2"/>
      <c r="D761" s="2"/>
      <c r="E761" s="2"/>
    </row>
    <row r="762" spans="1:5" ht="35" customHeight="1" x14ac:dyDescent="0.2">
      <c r="A762" s="2"/>
      <c r="D762" s="2"/>
      <c r="E762" s="2"/>
    </row>
    <row r="763" spans="1:5" ht="35" customHeight="1" x14ac:dyDescent="0.2">
      <c r="A763" s="2"/>
      <c r="D763" s="2"/>
      <c r="E763" s="2"/>
    </row>
    <row r="764" spans="1:5" ht="35" customHeight="1" x14ac:dyDescent="0.2">
      <c r="A764" s="2"/>
      <c r="D764" s="2"/>
      <c r="E764" s="2"/>
    </row>
    <row r="765" spans="1:5" ht="35" customHeight="1" x14ac:dyDescent="0.2">
      <c r="A765" s="2"/>
      <c r="D765" s="2"/>
      <c r="E765" s="2"/>
    </row>
    <row r="766" spans="1:5" ht="35" customHeight="1" x14ac:dyDescent="0.2">
      <c r="A766" s="2"/>
      <c r="D766" s="2"/>
      <c r="E766" s="2"/>
    </row>
    <row r="767" spans="1:5" ht="35" customHeight="1" x14ac:dyDescent="0.2">
      <c r="A767" s="2"/>
      <c r="D767" s="2"/>
      <c r="E767" s="2"/>
    </row>
    <row r="768" spans="1:5" ht="35" customHeight="1" x14ac:dyDescent="0.2">
      <c r="A768" s="2"/>
      <c r="D768" s="2"/>
      <c r="E768" s="2"/>
    </row>
    <row r="769" spans="1:5" ht="35" customHeight="1" x14ac:dyDescent="0.2">
      <c r="A769" s="2"/>
      <c r="D769" s="2"/>
      <c r="E769" s="2"/>
    </row>
    <row r="770" spans="1:5" ht="35" customHeight="1" x14ac:dyDescent="0.2">
      <c r="A770" s="2"/>
      <c r="D770" s="2"/>
      <c r="E770" s="2"/>
    </row>
    <row r="771" spans="1:5" ht="35" customHeight="1" x14ac:dyDescent="0.2">
      <c r="A771" s="2"/>
      <c r="D771" s="2"/>
      <c r="E771" s="2"/>
    </row>
    <row r="772" spans="1:5" ht="35" customHeight="1" x14ac:dyDescent="0.2">
      <c r="A772" s="2"/>
      <c r="D772" s="2"/>
      <c r="E772" s="2"/>
    </row>
    <row r="773" spans="1:5" ht="35" customHeight="1" x14ac:dyDescent="0.2">
      <c r="A773" s="2"/>
      <c r="D773" s="2"/>
      <c r="E773" s="2"/>
    </row>
    <row r="774" spans="1:5" ht="35" customHeight="1" x14ac:dyDescent="0.2">
      <c r="A774" s="2"/>
      <c r="D774" s="2"/>
      <c r="E774" s="2"/>
    </row>
    <row r="775" spans="1:5" ht="35" customHeight="1" x14ac:dyDescent="0.2">
      <c r="A775" s="2"/>
      <c r="D775" s="2"/>
      <c r="E775" s="2"/>
    </row>
    <row r="776" spans="1:5" ht="35" customHeight="1" x14ac:dyDescent="0.2">
      <c r="A776" s="2"/>
      <c r="D776" s="2"/>
      <c r="E776" s="2"/>
    </row>
    <row r="777" spans="1:5" ht="35" customHeight="1" x14ac:dyDescent="0.2">
      <c r="A777" s="2"/>
      <c r="D777" s="2"/>
      <c r="E777" s="2"/>
    </row>
    <row r="778" spans="1:5" ht="35" customHeight="1" x14ac:dyDescent="0.2">
      <c r="A778" s="2"/>
      <c r="D778" s="2"/>
      <c r="E778" s="2"/>
    </row>
    <row r="779" spans="1:5" ht="35" customHeight="1" x14ac:dyDescent="0.2">
      <c r="A779" s="2"/>
      <c r="D779" s="2"/>
      <c r="E779" s="2"/>
    </row>
    <row r="780" spans="1:5" ht="35" customHeight="1" x14ac:dyDescent="0.2">
      <c r="A780" s="2"/>
      <c r="D780" s="2"/>
      <c r="E780" s="2"/>
    </row>
    <row r="781" spans="1:5" ht="35" customHeight="1" x14ac:dyDescent="0.2">
      <c r="A781" s="2"/>
      <c r="D781" s="2"/>
      <c r="E781" s="2"/>
    </row>
    <row r="782" spans="1:5" ht="35" customHeight="1" x14ac:dyDescent="0.2">
      <c r="A782" s="2"/>
      <c r="D782" s="2"/>
      <c r="E782" s="2"/>
    </row>
    <row r="783" spans="1:5" ht="35" customHeight="1" x14ac:dyDescent="0.2">
      <c r="A783" s="2"/>
      <c r="D783" s="2"/>
      <c r="E783" s="2"/>
    </row>
    <row r="784" spans="1:5" ht="35" customHeight="1" x14ac:dyDescent="0.2">
      <c r="A784" s="2"/>
      <c r="D784" s="2"/>
      <c r="E784" s="2"/>
    </row>
    <row r="785" spans="1:5" ht="35" customHeight="1" x14ac:dyDescent="0.2">
      <c r="A785" s="2"/>
      <c r="D785" s="2"/>
      <c r="E785" s="2"/>
    </row>
  </sheetData>
  <mergeCells count="2">
    <mergeCell ref="B1:E1"/>
    <mergeCell ref="B2:E2"/>
  </mergeCells>
  <phoneticPr fontId="1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2024-12-05T08:27:02Z</dcterms:created>
  <dcterms:modified xsi:type="dcterms:W3CDTF">2024-12-07T10:58:39Z</dcterms:modified>
</cp:coreProperties>
</file>